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分析" sheetId="1" r:id="rId1"/>
  </sheets>
  <definedNames>
    <definedName name="_xlnm.Print_Area" localSheetId="0">'分析'!$A$3:$AC$73</definedName>
  </definedNames>
  <calcPr fullCalcOnLoad="1"/>
</workbook>
</file>

<file path=xl/sharedStrings.xml><?xml version="1.0" encoding="utf-8"?>
<sst xmlns="http://schemas.openxmlformats.org/spreadsheetml/2006/main" count="294" uniqueCount="79">
  <si>
    <t>北海道</t>
  </si>
  <si>
    <t>青　森</t>
  </si>
  <si>
    <t>岩　手</t>
  </si>
  <si>
    <t>宮　城</t>
  </si>
  <si>
    <t>秋　田　　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</si>
  <si>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</si>
  <si>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</si>
  <si>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</si>
  <si>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</si>
  <si>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</si>
  <si>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</si>
  <si>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</si>
  <si>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</si>
  <si>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</si>
  <si>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</si>
  <si>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</si>
  <si>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</si>
  <si>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</si>
  <si>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</si>
  <si>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</si>
  <si>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</si>
  <si>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</si>
  <si>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</si>
  <si>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</si>
  <si>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</si>
  <si>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</si>
  <si>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</si>
  <si>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</si>
  <si>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</si>
  <si>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</si>
  <si>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</si>
  <si>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</si>
  <si>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</si>
  <si>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</si>
  <si>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</si>
  <si>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</si>
  <si>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</si>
  <si>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</si>
  <si>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</si>
  <si>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</si>
  <si>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</si>
  <si>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</si>
  <si>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</si>
  <si>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</si>
  <si>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</si>
  <si>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</si>
  <si>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</si>
  <si>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</si>
  <si>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横路孝弘</t>
  </si>
  <si>
    <t>菅　直人</t>
  </si>
  <si>
    <t>野田佳彦</t>
  </si>
  <si>
    <t>鳩山由紀夫</t>
  </si>
  <si>
    <t>民主党代表選挙</t>
  </si>
  <si>
    <t>（サポーター票）</t>
  </si>
  <si>
    <t>2002/9/24朝日新聞</t>
  </si>
  <si>
    <t>都道府県計</t>
  </si>
  <si>
    <t>候補者iのサポーターの地区jにおける構成比 p_ij</t>
  </si>
  <si>
    <t>特化係数（候補者iのサポーターの地区jにおける構成比 p_ijを</t>
  </si>
  <si>
    <t>全国の候補iのサポーターの構成比p_i・で除する)</t>
  </si>
  <si>
    <t>各都道府県における構成比p_ijから</t>
  </si>
  <si>
    <t>特殊化係数(各都道府県に対して</t>
  </si>
  <si>
    <t>左の差の正の値のみを加える)</t>
  </si>
  <si>
    <t>全国の候補iのサポーターの構成比p_i・</t>
  </si>
  <si>
    <t>番号</t>
  </si>
  <si>
    <t>全国での構成比p_i・を引く計算</t>
  </si>
  <si>
    <t>赤(-)</t>
  </si>
  <si>
    <t>全国比率に対し県比率が2を超える候補者</t>
  </si>
  <si>
    <t>全国比率より低い候補者</t>
  </si>
  <si>
    <t>小さい値</t>
  </si>
  <si>
    <t>全国に近い</t>
  </si>
  <si>
    <t>大きい値</t>
  </si>
  <si>
    <t>独自性大</t>
  </si>
  <si>
    <t>横路</t>
  </si>
  <si>
    <t>高　知</t>
  </si>
  <si>
    <t>菅　</t>
  </si>
  <si>
    <t>鳩山</t>
  </si>
  <si>
    <t>野田</t>
  </si>
  <si>
    <t>選挙結果の地域分析＝特化係数と特殊化係数</t>
  </si>
  <si>
    <t>解釈と解説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</si>
</sst>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.000"/>
    <numFmt numFmtId="178" formatCode="0.00000_);[Red]\(0.00000\)"/>
    <numFmt numFmtId="179" formatCode="0.000_ "/>
    <numFmt numFmtId="180" formatCode="0_ "/>
    <numFmt numFmtId="181" formatCode="0.000_ ;[Red]\-0.0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0" borderId="0" xfId="0" applyFill="1" applyAlignment="1">
      <alignment/>
    </xf>
    <xf numFmtId="180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79" fontId="0" fillId="0" borderId="0" xfId="0" applyNumberFormat="1" applyAlignment="1">
      <alignment/>
    </xf>
    <xf numFmtId="176" fontId="4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全国に近いか独自の傾向か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'分析'!$AB$6:$AB$52</c:f>
              <c:numCache>
                <c:ptCount val="47"/>
                <c:pt idx="0">
                  <c:v>0.3990318725695408</c:v>
                </c:pt>
                <c:pt idx="1">
                  <c:v>0.21412863517809821</c:v>
                </c:pt>
                <c:pt idx="2">
                  <c:v>0.19873803779386356</c:v>
                </c:pt>
                <c:pt idx="3">
                  <c:v>0.10103933055760259</c:v>
                </c:pt>
                <c:pt idx="4">
                  <c:v>0.1850596276389835</c:v>
                </c:pt>
                <c:pt idx="5">
                  <c:v>0.19655677980318587</c:v>
                </c:pt>
                <c:pt idx="6">
                  <c:v>0.1245938877270259</c:v>
                </c:pt>
                <c:pt idx="7">
                  <c:v>0.24529389932022072</c:v>
                </c:pt>
                <c:pt idx="8">
                  <c:v>0.18756980833861164</c:v>
                </c:pt>
                <c:pt idx="9">
                  <c:v>0.31477865667113325</c:v>
                </c:pt>
                <c:pt idx="10">
                  <c:v>0.02995832961125977</c:v>
                </c:pt>
                <c:pt idx="11">
                  <c:v>0.3602045350706915</c:v>
                </c:pt>
                <c:pt idx="12">
                  <c:v>0.19772896941271734</c:v>
                </c:pt>
                <c:pt idx="13">
                  <c:v>0.07305208887211984</c:v>
                </c:pt>
                <c:pt idx="14">
                  <c:v>0.0752451659100529</c:v>
                </c:pt>
                <c:pt idx="15">
                  <c:v>0.1453602251656354</c:v>
                </c:pt>
                <c:pt idx="16">
                  <c:v>0.15736745493673038</c:v>
                </c:pt>
                <c:pt idx="17">
                  <c:v>0.26743069057056</c:v>
                </c:pt>
                <c:pt idx="18">
                  <c:v>0.2804300576180202</c:v>
                </c:pt>
                <c:pt idx="19">
                  <c:v>0.3050468577818225</c:v>
                </c:pt>
                <c:pt idx="20">
                  <c:v>0.2415846102403263</c:v>
                </c:pt>
                <c:pt idx="21">
                  <c:v>0.4781105248116462</c:v>
                </c:pt>
                <c:pt idx="22">
                  <c:v>0.09446014434226035</c:v>
                </c:pt>
                <c:pt idx="23">
                  <c:v>0.3788112011053567</c:v>
                </c:pt>
                <c:pt idx="24">
                  <c:v>0.07245270518364733</c:v>
                </c:pt>
                <c:pt idx="25">
                  <c:v>0.3292116952998403</c:v>
                </c:pt>
                <c:pt idx="26">
                  <c:v>0.13548100598401586</c:v>
                </c:pt>
                <c:pt idx="27">
                  <c:v>0.1451721361320558</c:v>
                </c:pt>
                <c:pt idx="28">
                  <c:v>0.12953464457811514</c:v>
                </c:pt>
                <c:pt idx="29">
                  <c:v>0.22756132761043682</c:v>
                </c:pt>
                <c:pt idx="30">
                  <c:v>0.3903950922380911</c:v>
                </c:pt>
                <c:pt idx="31">
                  <c:v>0.24418457677419586</c:v>
                </c:pt>
                <c:pt idx="32">
                  <c:v>0.5037890912543233</c:v>
                </c:pt>
                <c:pt idx="33">
                  <c:v>0.09548530943429398</c:v>
                </c:pt>
                <c:pt idx="34">
                  <c:v>0.16058295728448768</c:v>
                </c:pt>
                <c:pt idx="35">
                  <c:v>0.062372474974714126</c:v>
                </c:pt>
                <c:pt idx="36">
                  <c:v>0.12436433421022633</c:v>
                </c:pt>
                <c:pt idx="37">
                  <c:v>0.15317010868700923</c:v>
                </c:pt>
                <c:pt idx="38">
                  <c:v>0.6056188182257217</c:v>
                </c:pt>
                <c:pt idx="39">
                  <c:v>0.12018389664483145</c:v>
                </c:pt>
                <c:pt idx="40">
                  <c:v>0.3646300903196146</c:v>
                </c:pt>
                <c:pt idx="41">
                  <c:v>0.2087915922817296</c:v>
                </c:pt>
                <c:pt idx="42">
                  <c:v>0.20961420948787468</c:v>
                </c:pt>
                <c:pt idx="43">
                  <c:v>0.32753116896168066</c:v>
                </c:pt>
                <c:pt idx="44">
                  <c:v>0.21847690961317318</c:v>
                </c:pt>
                <c:pt idx="45">
                  <c:v>0.17149218260375743</c:v>
                </c:pt>
                <c:pt idx="46">
                  <c:v>0.3082514106335338</c:v>
                </c:pt>
              </c:numCache>
            </c:numRef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特殊化係数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378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56</xdr:row>
      <xdr:rowOff>0</xdr:rowOff>
    </xdr:from>
    <xdr:to>
      <xdr:col>28</xdr:col>
      <xdr:colOff>704850</xdr:colOff>
      <xdr:row>72</xdr:row>
      <xdr:rowOff>161925</xdr:rowOff>
    </xdr:to>
    <xdr:graphicFrame>
      <xdr:nvGraphicFramePr>
        <xdr:cNvPr id="1" name="Chart 1"/>
        <xdr:cNvGraphicFramePr/>
      </xdr:nvGraphicFramePr>
      <xdr:xfrm>
        <a:off x="17478375" y="9601200"/>
        <a:ext cx="3571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mss.jp/qmss/text/supplements/democrats-ideology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C1">
      <selection activeCell="C1" sqref="C1"/>
    </sheetView>
  </sheetViews>
  <sheetFormatPr defaultColWidth="9.00390625" defaultRowHeight="13.5"/>
  <cols>
    <col min="1" max="1" width="5.00390625" style="0" customWidth="1"/>
    <col min="3" max="10" width="9.625" style="0" customWidth="1"/>
    <col min="12" max="14" width="10.50390625" style="0" bestFit="1" customWidth="1"/>
    <col min="15" max="15" width="8.625" style="0" customWidth="1"/>
    <col min="16" max="19" width="10.125" style="0" customWidth="1"/>
    <col min="20" max="21" width="9.125" style="0" bestFit="1" customWidth="1"/>
    <col min="22" max="25" width="10.125" style="0" customWidth="1"/>
    <col min="28" max="28" width="9.625" style="0" customWidth="1"/>
    <col min="29" max="29" width="9.375" style="0" bestFit="1" customWidth="1"/>
    <col min="30" max="31" width="9.25390625" style="0" bestFit="1" customWidth="1"/>
  </cols>
  <sheetData>
    <row r="1" ht="13.5">
      <c r="C1" s="27" t="s">
        <v>78</v>
      </c>
    </row>
    <row r="3" spans="1:30" ht="13.5">
      <c r="A3" s="3" t="s">
        <v>77</v>
      </c>
      <c r="B3" s="3"/>
      <c r="C3" s="3"/>
      <c r="D3" s="3"/>
      <c r="E3" s="3"/>
      <c r="O3" s="17" t="s">
        <v>57</v>
      </c>
      <c r="P3" s="17"/>
      <c r="Q3" s="17"/>
      <c r="R3" s="17"/>
      <c r="S3" s="17"/>
      <c r="T3" s="17"/>
      <c r="V3" t="s">
        <v>59</v>
      </c>
      <c r="AA3" s="16" t="s">
        <v>60</v>
      </c>
      <c r="AB3" s="16"/>
      <c r="AC3" s="16"/>
      <c r="AD3" s="12"/>
    </row>
    <row r="4" spans="1:30" ht="13.5">
      <c r="A4" s="25" t="s">
        <v>52</v>
      </c>
      <c r="B4" s="25"/>
      <c r="C4" s="26" t="s">
        <v>53</v>
      </c>
      <c r="D4" s="26"/>
      <c r="E4" t="s">
        <v>54</v>
      </c>
      <c r="I4" s="11" t="s">
        <v>56</v>
      </c>
      <c r="J4" s="10"/>
      <c r="K4" s="10"/>
      <c r="L4" s="10"/>
      <c r="M4" s="10"/>
      <c r="O4" s="17" t="s">
        <v>58</v>
      </c>
      <c r="P4" s="17"/>
      <c r="Q4" s="17"/>
      <c r="R4" s="17"/>
      <c r="S4" s="17"/>
      <c r="T4" s="17"/>
      <c r="U4" s="12"/>
      <c r="V4" t="s">
        <v>64</v>
      </c>
      <c r="AA4" s="16" t="s">
        <v>61</v>
      </c>
      <c r="AB4" s="16"/>
      <c r="AC4" s="16"/>
      <c r="AD4" s="12"/>
    </row>
    <row r="5" spans="1:29" ht="13.5">
      <c r="A5" t="s">
        <v>63</v>
      </c>
      <c r="C5" s="2" t="s">
        <v>48</v>
      </c>
      <c r="D5" s="2" t="s">
        <v>49</v>
      </c>
      <c r="E5" s="2" t="s">
        <v>51</v>
      </c>
      <c r="F5" s="2" t="s">
        <v>50</v>
      </c>
      <c r="G5" s="2" t="s">
        <v>55</v>
      </c>
      <c r="J5" s="2" t="s">
        <v>48</v>
      </c>
      <c r="K5" s="2" t="s">
        <v>49</v>
      </c>
      <c r="L5" s="2" t="s">
        <v>51</v>
      </c>
      <c r="M5" s="2" t="s">
        <v>50</v>
      </c>
      <c r="N5" s="12"/>
      <c r="P5" s="2" t="s">
        <v>48</v>
      </c>
      <c r="Q5" s="2" t="s">
        <v>49</v>
      </c>
      <c r="R5" s="2" t="s">
        <v>51</v>
      </c>
      <c r="S5" s="2" t="s">
        <v>50</v>
      </c>
      <c r="T5" s="12"/>
      <c r="V5" s="2" t="s">
        <v>48</v>
      </c>
      <c r="W5" s="2" t="s">
        <v>49</v>
      </c>
      <c r="X5" s="2" t="s">
        <v>51</v>
      </c>
      <c r="Y5" s="2" t="s">
        <v>50</v>
      </c>
      <c r="Z5" s="2"/>
      <c r="AB5" s="2"/>
      <c r="AC5" s="24" t="s">
        <v>63</v>
      </c>
    </row>
    <row r="6" spans="1:31" ht="13.5">
      <c r="A6">
        <v>1</v>
      </c>
      <c r="B6" t="s">
        <v>0</v>
      </c>
      <c r="C6" s="4">
        <v>10875</v>
      </c>
      <c r="D6" s="4">
        <v>1188</v>
      </c>
      <c r="E6" s="4">
        <v>9080</v>
      </c>
      <c r="F6" s="5">
        <v>363</v>
      </c>
      <c r="G6" s="4">
        <f>SUM(C6:F6)</f>
        <v>21506</v>
      </c>
      <c r="H6" s="2"/>
      <c r="I6" t="s">
        <v>0</v>
      </c>
      <c r="J6" s="14">
        <f aca="true" t="shared" si="0" ref="J6:J52">C6/G6</f>
        <v>0.5056728354877709</v>
      </c>
      <c r="K6" s="14">
        <f aca="true" t="shared" si="1" ref="K6:K52">D6/G6</f>
        <v>0.05524039802845718</v>
      </c>
      <c r="L6" s="14">
        <f aca="true" t="shared" si="2" ref="L6:L52">E6/G6</f>
        <v>0.4222077559750767</v>
      </c>
      <c r="M6" s="14">
        <f>F6/G6</f>
        <v>0.01687901050869525</v>
      </c>
      <c r="O6" t="s">
        <v>0</v>
      </c>
      <c r="P6" s="20">
        <f>J6/J56</f>
        <v>2.9655867751197804</v>
      </c>
      <c r="Q6" s="7">
        <f>K6/K56</f>
        <v>0.21126530343227232</v>
      </c>
      <c r="R6" s="7">
        <f>L6/L56</f>
        <v>1.1782482853790173</v>
      </c>
      <c r="S6" s="7">
        <f>M6/M56</f>
        <v>0.0804999749336604</v>
      </c>
      <c r="U6" t="s">
        <v>0</v>
      </c>
      <c r="V6" s="15">
        <f>J6-J56</f>
        <v>0.3351592495323079</v>
      </c>
      <c r="W6" s="15">
        <f>K6-K56</f>
        <v>-0.20623366861195644</v>
      </c>
      <c r="X6" s="15">
        <f>L6-L56</f>
        <v>0.0638726230372329</v>
      </c>
      <c r="Y6" s="15">
        <f>M6-M56</f>
        <v>-0.1927982039575844</v>
      </c>
      <c r="Z6" s="15"/>
      <c r="AA6" t="s">
        <v>0</v>
      </c>
      <c r="AB6" s="14">
        <f>SUM(V6,X6)</f>
        <v>0.3990318725695408</v>
      </c>
      <c r="AC6">
        <v>1</v>
      </c>
      <c r="AD6" s="2"/>
      <c r="AE6" s="2"/>
    </row>
    <row r="7" spans="1:31" ht="13.5">
      <c r="A7">
        <f>A6+1</f>
        <v>2</v>
      </c>
      <c r="B7" t="s">
        <v>1</v>
      </c>
      <c r="C7" s="5">
        <v>70</v>
      </c>
      <c r="D7" s="5">
        <v>170</v>
      </c>
      <c r="E7" s="5">
        <v>553</v>
      </c>
      <c r="F7" s="5">
        <v>173</v>
      </c>
      <c r="G7" s="4">
        <f aca="true" t="shared" si="3" ref="G7:G52">SUM(C7:F7)</f>
        <v>966</v>
      </c>
      <c r="H7" s="4"/>
      <c r="I7" t="s">
        <v>1</v>
      </c>
      <c r="J7" s="14">
        <f t="shared" si="0"/>
        <v>0.07246376811594203</v>
      </c>
      <c r="K7" s="14">
        <f t="shared" si="1"/>
        <v>0.17598343685300208</v>
      </c>
      <c r="L7" s="14">
        <f t="shared" si="2"/>
        <v>0.572463768115942</v>
      </c>
      <c r="M7" s="14">
        <f aca="true" t="shared" si="4" ref="M7:M52">F7/G7</f>
        <v>0.17908902691511386</v>
      </c>
      <c r="N7" s="8"/>
      <c r="O7" t="s">
        <v>1</v>
      </c>
      <c r="P7" s="7">
        <f>J7/J56</f>
        <v>0.42497357445094786</v>
      </c>
      <c r="Q7" s="7">
        <f>K7/K56</f>
        <v>0.6730435607406503</v>
      </c>
      <c r="R7" s="7">
        <f>L7/L56</f>
        <v>1.5975652831541935</v>
      </c>
      <c r="S7" s="7">
        <f>M7/M56</f>
        <v>0.8541177322055421</v>
      </c>
      <c r="T7" s="8"/>
      <c r="U7" t="s">
        <v>1</v>
      </c>
      <c r="V7" s="15">
        <f>J7-J56</f>
        <v>-0.09804981783952092</v>
      </c>
      <c r="W7" s="15">
        <f>K7-K56</f>
        <v>-0.08549062978741154</v>
      </c>
      <c r="X7" s="15">
        <f>L7-L56</f>
        <v>0.21412863517809821</v>
      </c>
      <c r="Y7" s="15">
        <f>M7-M56</f>
        <v>-0.030588187551165796</v>
      </c>
      <c r="Z7" s="15"/>
      <c r="AA7" t="s">
        <v>1</v>
      </c>
      <c r="AB7" s="14">
        <f>SUM(X7)</f>
        <v>0.21412863517809821</v>
      </c>
      <c r="AC7">
        <f>AC6+1</f>
        <v>2</v>
      </c>
      <c r="AD7" s="13"/>
      <c r="AE7" s="13"/>
    </row>
    <row r="8" spans="1:31" ht="13.5">
      <c r="A8">
        <f aca="true" t="shared" si="5" ref="A8:A52">A7+1</f>
        <v>3</v>
      </c>
      <c r="B8" t="s">
        <v>2</v>
      </c>
      <c r="C8" s="5">
        <v>89</v>
      </c>
      <c r="D8" s="5">
        <v>155</v>
      </c>
      <c r="E8" s="5">
        <v>571</v>
      </c>
      <c r="F8" s="5">
        <v>210</v>
      </c>
      <c r="G8" s="4">
        <f t="shared" si="3"/>
        <v>1025</v>
      </c>
      <c r="H8" s="5"/>
      <c r="I8" t="s">
        <v>2</v>
      </c>
      <c r="J8" s="14">
        <f t="shared" si="0"/>
        <v>0.08682926829268292</v>
      </c>
      <c r="K8" s="14">
        <f t="shared" si="1"/>
        <v>0.15121951219512195</v>
      </c>
      <c r="L8" s="14">
        <f t="shared" si="2"/>
        <v>0.5570731707317074</v>
      </c>
      <c r="M8" s="14">
        <f t="shared" si="4"/>
        <v>0.2048780487804878</v>
      </c>
      <c r="N8" s="8"/>
      <c r="O8" t="s">
        <v>2</v>
      </c>
      <c r="P8" s="7">
        <f>J8/J56</f>
        <v>0.509221994283565</v>
      </c>
      <c r="Q8" s="7">
        <f>K8/K56</f>
        <v>0.578334647630976</v>
      </c>
      <c r="R8" s="7">
        <f>L8/L56</f>
        <v>1.55461499452898</v>
      </c>
      <c r="S8" s="7">
        <f>M8/M56</f>
        <v>0.9771116489790851</v>
      </c>
      <c r="T8" s="8"/>
      <c r="U8" t="s">
        <v>2</v>
      </c>
      <c r="V8" s="15">
        <f>J8-J56</f>
        <v>-0.08368431766278003</v>
      </c>
      <c r="W8" s="15">
        <f>K8-K56</f>
        <v>-0.11025455444529167</v>
      </c>
      <c r="X8" s="15">
        <f>L8-L56</f>
        <v>0.19873803779386356</v>
      </c>
      <c r="Y8" s="15">
        <f>M8-M56</f>
        <v>-0.004799165685791862</v>
      </c>
      <c r="Z8" s="15"/>
      <c r="AA8" t="s">
        <v>2</v>
      </c>
      <c r="AB8" s="14">
        <f>SUM(X8)</f>
        <v>0.19873803779386356</v>
      </c>
      <c r="AC8">
        <f aca="true" t="shared" si="6" ref="AC8:AC52">AC7+1</f>
        <v>3</v>
      </c>
      <c r="AD8" s="13"/>
      <c r="AE8" s="13"/>
    </row>
    <row r="9" spans="1:31" ht="13.5">
      <c r="A9">
        <f t="shared" si="5"/>
        <v>4</v>
      </c>
      <c r="B9" t="s">
        <v>3</v>
      </c>
      <c r="C9" s="5">
        <v>437</v>
      </c>
      <c r="D9" s="5">
        <v>877</v>
      </c>
      <c r="E9" s="5">
        <v>766</v>
      </c>
      <c r="F9" s="5">
        <v>732</v>
      </c>
      <c r="G9" s="4">
        <f t="shared" si="3"/>
        <v>2812</v>
      </c>
      <c r="H9" s="5"/>
      <c r="I9" t="s">
        <v>3</v>
      </c>
      <c r="J9" s="14">
        <f t="shared" si="0"/>
        <v>0.1554054054054054</v>
      </c>
      <c r="K9" s="14">
        <f t="shared" si="1"/>
        <v>0.31187766714082504</v>
      </c>
      <c r="L9" s="14">
        <f t="shared" si="2"/>
        <v>0.2724039829302987</v>
      </c>
      <c r="M9" s="14">
        <f t="shared" si="4"/>
        <v>0.2603129445234708</v>
      </c>
      <c r="N9" s="8"/>
      <c r="O9" t="s">
        <v>3</v>
      </c>
      <c r="P9" s="7">
        <f>J9/J56</f>
        <v>0.9113960306130462</v>
      </c>
      <c r="Q9" s="7">
        <f>K9/K56</f>
        <v>1.1927671112781058</v>
      </c>
      <c r="R9" s="7">
        <f>L9/L56</f>
        <v>0.7601933438593347</v>
      </c>
      <c r="S9" s="7">
        <f>M9/M56</f>
        <v>1.2414937177894187</v>
      </c>
      <c r="U9" t="s">
        <v>3</v>
      </c>
      <c r="V9" s="15">
        <f>J9-J56</f>
        <v>-0.015108180550057554</v>
      </c>
      <c r="W9" s="15">
        <f>K9-K56</f>
        <v>0.05040360050041143</v>
      </c>
      <c r="X9" s="15">
        <f>L9-L56</f>
        <v>-0.08593115000754509</v>
      </c>
      <c r="Y9" s="15">
        <f>M9-M56</f>
        <v>0.05063573005719116</v>
      </c>
      <c r="Z9" s="15"/>
      <c r="AA9" t="s">
        <v>3</v>
      </c>
      <c r="AB9" s="14">
        <f>SUM(W9,Y9)</f>
        <v>0.10103933055760259</v>
      </c>
      <c r="AC9">
        <f t="shared" si="6"/>
        <v>4</v>
      </c>
      <c r="AD9" s="13"/>
      <c r="AE9" s="13"/>
    </row>
    <row r="10" spans="1:31" ht="13.5">
      <c r="A10">
        <f t="shared" si="5"/>
        <v>5</v>
      </c>
      <c r="B10" t="s">
        <v>4</v>
      </c>
      <c r="C10" s="5">
        <v>223</v>
      </c>
      <c r="D10" s="5">
        <v>423</v>
      </c>
      <c r="E10" s="5">
        <v>366</v>
      </c>
      <c r="F10" s="5">
        <v>660</v>
      </c>
      <c r="G10" s="4">
        <f t="shared" si="3"/>
        <v>1672</v>
      </c>
      <c r="H10" s="5"/>
      <c r="I10" t="s">
        <v>4</v>
      </c>
      <c r="J10" s="14">
        <f t="shared" si="0"/>
        <v>0.13337320574162678</v>
      </c>
      <c r="K10" s="14">
        <f t="shared" si="1"/>
        <v>0.25299043062200954</v>
      </c>
      <c r="L10" s="14">
        <f t="shared" si="2"/>
        <v>0.21889952153110048</v>
      </c>
      <c r="M10" s="14">
        <f t="shared" si="4"/>
        <v>0.39473684210526316</v>
      </c>
      <c r="N10" s="8"/>
      <c r="O10" t="s">
        <v>4</v>
      </c>
      <c r="P10" s="7">
        <f>J10/J56</f>
        <v>0.7821852141240112</v>
      </c>
      <c r="Q10" s="7">
        <f>K10/K56</f>
        <v>0.9675545795902161</v>
      </c>
      <c r="R10" s="7">
        <f>L10/L56</f>
        <v>0.6108793177393254</v>
      </c>
      <c r="S10" s="7">
        <f>M10/M56</f>
        <v>1.882592932713463</v>
      </c>
      <c r="U10" t="s">
        <v>4</v>
      </c>
      <c r="V10" s="15">
        <f>J10-J56</f>
        <v>-0.03714038021383617</v>
      </c>
      <c r="W10" s="15">
        <f>K10-K56</f>
        <v>-0.008483636018404073</v>
      </c>
      <c r="X10" s="15">
        <f>L10-L56</f>
        <v>-0.13943561140674332</v>
      </c>
      <c r="Y10" s="15">
        <f>M10-M56</f>
        <v>0.1850596276389835</v>
      </c>
      <c r="Z10" s="15"/>
      <c r="AA10" t="s">
        <v>4</v>
      </c>
      <c r="AB10" s="14">
        <f>SUM(Y10)</f>
        <v>0.1850596276389835</v>
      </c>
      <c r="AC10">
        <f t="shared" si="6"/>
        <v>5</v>
      </c>
      <c r="AD10" s="13"/>
      <c r="AE10" s="13"/>
    </row>
    <row r="11" spans="1:31" ht="13.5">
      <c r="A11">
        <f t="shared" si="5"/>
        <v>6</v>
      </c>
      <c r="B11" t="s">
        <v>5</v>
      </c>
      <c r="C11" s="5">
        <v>146</v>
      </c>
      <c r="D11" s="5">
        <v>583</v>
      </c>
      <c r="E11" s="5">
        <v>684</v>
      </c>
      <c r="F11" s="5">
        <v>139</v>
      </c>
      <c r="G11" s="4">
        <f t="shared" si="3"/>
        <v>1552</v>
      </c>
      <c r="H11" s="5"/>
      <c r="I11" t="s">
        <v>5</v>
      </c>
      <c r="J11" s="14">
        <f t="shared" si="0"/>
        <v>0.09407216494845361</v>
      </c>
      <c r="K11" s="14">
        <f t="shared" si="1"/>
        <v>0.3756443298969072</v>
      </c>
      <c r="L11" s="14">
        <f t="shared" si="2"/>
        <v>0.44072164948453607</v>
      </c>
      <c r="M11" s="14">
        <f t="shared" si="4"/>
        <v>0.0895618556701031</v>
      </c>
      <c r="N11" s="8"/>
      <c r="O11" t="s">
        <v>5</v>
      </c>
      <c r="P11" s="7">
        <f>J11/J56</f>
        <v>0.5516989418838723</v>
      </c>
      <c r="Q11" s="7">
        <f>K11/K56</f>
        <v>1.436640867384771</v>
      </c>
      <c r="R11" s="7">
        <f>L11/L56</f>
        <v>1.229914705463678</v>
      </c>
      <c r="S11" s="7">
        <f>M11/M56</f>
        <v>0.4271415751972728</v>
      </c>
      <c r="U11" t="s">
        <v>5</v>
      </c>
      <c r="V11" s="15">
        <f>J11-J56</f>
        <v>-0.07644142100700935</v>
      </c>
      <c r="W11" s="15">
        <f>K11-K56</f>
        <v>0.1141702632564936</v>
      </c>
      <c r="X11" s="15">
        <f>L11-L56</f>
        <v>0.08238651654669227</v>
      </c>
      <c r="Y11" s="15">
        <f>M11-M56</f>
        <v>-0.12011535879617656</v>
      </c>
      <c r="Z11" s="15"/>
      <c r="AA11" t="s">
        <v>5</v>
      </c>
      <c r="AB11" s="14">
        <f>SUM(W11:X11)</f>
        <v>0.19655677980318587</v>
      </c>
      <c r="AC11">
        <f t="shared" si="6"/>
        <v>6</v>
      </c>
      <c r="AD11" s="13"/>
      <c r="AE11" s="13"/>
    </row>
    <row r="12" spans="1:31" ht="13.5">
      <c r="A12">
        <f t="shared" si="5"/>
        <v>7</v>
      </c>
      <c r="B12" t="s">
        <v>6</v>
      </c>
      <c r="C12" s="5">
        <v>264</v>
      </c>
      <c r="D12" s="5">
        <v>522</v>
      </c>
      <c r="E12" s="4">
        <v>1075</v>
      </c>
      <c r="F12" s="5">
        <v>365</v>
      </c>
      <c r="G12" s="4">
        <f t="shared" si="3"/>
        <v>2226</v>
      </c>
      <c r="H12" s="5"/>
      <c r="I12" t="s">
        <v>6</v>
      </c>
      <c r="J12" s="14">
        <f t="shared" si="0"/>
        <v>0.11859838274932614</v>
      </c>
      <c r="K12" s="14">
        <f t="shared" si="1"/>
        <v>0.23450134770889489</v>
      </c>
      <c r="L12" s="14">
        <f t="shared" si="2"/>
        <v>0.4829290206648697</v>
      </c>
      <c r="M12" s="14">
        <f t="shared" si="4"/>
        <v>0.16397124887690925</v>
      </c>
      <c r="N12" s="8"/>
      <c r="O12" t="s">
        <v>6</v>
      </c>
      <c r="P12" s="7">
        <f>J12/J56</f>
        <v>0.6955362652469421</v>
      </c>
      <c r="Q12" s="7">
        <f>K12/K56</f>
        <v>0.8968436171201163</v>
      </c>
      <c r="R12" s="7">
        <f>L12/L56</f>
        <v>1.3477021265136113</v>
      </c>
      <c r="S12" s="7">
        <f>M12/M56</f>
        <v>0.7820174895698033</v>
      </c>
      <c r="U12" t="s">
        <v>6</v>
      </c>
      <c r="V12" s="15">
        <f>J12-J56</f>
        <v>-0.05191520320613681</v>
      </c>
      <c r="W12" s="15">
        <f>K12-K56</f>
        <v>-0.02697271893151873</v>
      </c>
      <c r="X12" s="15">
        <f>L12-L56</f>
        <v>0.1245938877270259</v>
      </c>
      <c r="Y12" s="15">
        <f>M12-M56</f>
        <v>-0.0457059655893704</v>
      </c>
      <c r="Z12" s="15"/>
      <c r="AA12" t="s">
        <v>6</v>
      </c>
      <c r="AB12" s="14">
        <f>SUM(X12)</f>
        <v>0.1245938877270259</v>
      </c>
      <c r="AC12">
        <f t="shared" si="6"/>
        <v>7</v>
      </c>
      <c r="AD12" s="13"/>
      <c r="AE12" s="13"/>
    </row>
    <row r="13" spans="1:31" ht="13.5">
      <c r="A13">
        <f t="shared" si="5"/>
        <v>8</v>
      </c>
      <c r="B13" t="s">
        <v>7</v>
      </c>
      <c r="C13" s="5">
        <v>153</v>
      </c>
      <c r="D13" s="5">
        <v>555</v>
      </c>
      <c r="E13" s="4">
        <v>1497</v>
      </c>
      <c r="F13" s="5">
        <v>275</v>
      </c>
      <c r="G13" s="4">
        <f t="shared" si="3"/>
        <v>2480</v>
      </c>
      <c r="H13" s="5"/>
      <c r="I13" t="s">
        <v>7</v>
      </c>
      <c r="J13" s="14">
        <f t="shared" si="0"/>
        <v>0.06169354838709677</v>
      </c>
      <c r="K13" s="14">
        <f t="shared" si="1"/>
        <v>0.22379032258064516</v>
      </c>
      <c r="L13" s="14">
        <f t="shared" si="2"/>
        <v>0.6036290322580645</v>
      </c>
      <c r="M13" s="14">
        <f t="shared" si="4"/>
        <v>0.11088709677419355</v>
      </c>
      <c r="N13" s="8"/>
      <c r="O13" t="s">
        <v>7</v>
      </c>
      <c r="P13" s="7">
        <f>J13/J56</f>
        <v>0.3618101633450529</v>
      </c>
      <c r="Q13" s="7">
        <f>K13/K56</f>
        <v>0.8558796115272411</v>
      </c>
      <c r="R13" s="7">
        <f>L13/L56</f>
        <v>1.6845376765296665</v>
      </c>
      <c r="S13" s="7">
        <f>M13/M56</f>
        <v>0.5288466706144002</v>
      </c>
      <c r="U13" t="s">
        <v>7</v>
      </c>
      <c r="V13" s="15">
        <f>J13-J56</f>
        <v>-0.10882003756836618</v>
      </c>
      <c r="W13" s="15">
        <f>K13-K56</f>
        <v>-0.03768374405976846</v>
      </c>
      <c r="X13" s="15">
        <f>L13-L56</f>
        <v>0.24529389932022072</v>
      </c>
      <c r="Y13" s="15">
        <f>M13-M56</f>
        <v>-0.09879011769208611</v>
      </c>
      <c r="Z13" s="15"/>
      <c r="AA13" t="s">
        <v>7</v>
      </c>
      <c r="AB13" s="14">
        <f>SUM(X13)</f>
        <v>0.24529389932022072</v>
      </c>
      <c r="AC13">
        <f t="shared" si="6"/>
        <v>8</v>
      </c>
      <c r="AD13" s="13"/>
      <c r="AE13" s="13"/>
    </row>
    <row r="14" spans="1:31" ht="13.5">
      <c r="A14">
        <f t="shared" si="5"/>
        <v>9</v>
      </c>
      <c r="B14" t="s">
        <v>8</v>
      </c>
      <c r="C14" s="5">
        <v>979</v>
      </c>
      <c r="D14" s="5">
        <v>631</v>
      </c>
      <c r="E14" s="5">
        <v>930</v>
      </c>
      <c r="F14" s="5">
        <v>194</v>
      </c>
      <c r="G14" s="4">
        <f t="shared" si="3"/>
        <v>2734</v>
      </c>
      <c r="H14" s="5"/>
      <c r="I14" t="s">
        <v>8</v>
      </c>
      <c r="J14" s="14">
        <f t="shared" si="0"/>
        <v>0.3580833942940746</v>
      </c>
      <c r="K14" s="14">
        <f t="shared" si="1"/>
        <v>0.2307973664959766</v>
      </c>
      <c r="L14" s="14">
        <f t="shared" si="2"/>
        <v>0.3401609363569861</v>
      </c>
      <c r="M14" s="14">
        <f t="shared" si="4"/>
        <v>0.07095830285296269</v>
      </c>
      <c r="N14" s="8"/>
      <c r="O14" t="s">
        <v>8</v>
      </c>
      <c r="P14" s="20">
        <f>J14/J56</f>
        <v>2.100028524340598</v>
      </c>
      <c r="Q14" s="7">
        <f>K14/K56</f>
        <v>0.8826778481759552</v>
      </c>
      <c r="R14" s="7">
        <f>L14/L56</f>
        <v>0.9492815665830618</v>
      </c>
      <c r="S14" s="7">
        <f>M14/M56</f>
        <v>0.33841685198643373</v>
      </c>
      <c r="U14" t="s">
        <v>8</v>
      </c>
      <c r="V14" s="15">
        <f>J14-J56</f>
        <v>0.18756980833861164</v>
      </c>
      <c r="W14" s="15">
        <f>K14-K56</f>
        <v>-0.03067670014443702</v>
      </c>
      <c r="X14" s="15">
        <f>L14-L56</f>
        <v>-0.018174196580857727</v>
      </c>
      <c r="Y14" s="15">
        <f>M14-M56</f>
        <v>-0.13871891161331695</v>
      </c>
      <c r="Z14" s="15"/>
      <c r="AA14" t="s">
        <v>8</v>
      </c>
      <c r="AB14" s="14">
        <f>SUM(V14)</f>
        <v>0.18756980833861164</v>
      </c>
      <c r="AC14">
        <f t="shared" si="6"/>
        <v>9</v>
      </c>
      <c r="AD14" s="13"/>
      <c r="AE14" s="13"/>
    </row>
    <row r="15" spans="1:31" ht="13.5">
      <c r="A15">
        <f t="shared" si="5"/>
        <v>10</v>
      </c>
      <c r="B15" t="s">
        <v>9</v>
      </c>
      <c r="C15" s="5">
        <v>174</v>
      </c>
      <c r="D15" s="4">
        <v>1058</v>
      </c>
      <c r="E15" s="5">
        <v>520</v>
      </c>
      <c r="F15" s="5">
        <v>84</v>
      </c>
      <c r="G15" s="4">
        <f t="shared" si="3"/>
        <v>1836</v>
      </c>
      <c r="H15" s="5"/>
      <c r="I15" t="s">
        <v>9</v>
      </c>
      <c r="J15" s="14">
        <f t="shared" si="0"/>
        <v>0.09477124183006536</v>
      </c>
      <c r="K15" s="14">
        <f t="shared" si="1"/>
        <v>0.5762527233115469</v>
      </c>
      <c r="L15" s="14">
        <f t="shared" si="2"/>
        <v>0.28322440087145967</v>
      </c>
      <c r="M15" s="14">
        <f t="shared" si="4"/>
        <v>0.0457516339869281</v>
      </c>
      <c r="N15" s="8"/>
      <c r="O15" t="s">
        <v>9</v>
      </c>
      <c r="P15" s="7">
        <f>J15/J56</f>
        <v>0.5557987728603573</v>
      </c>
      <c r="Q15" s="20">
        <f>K15/K56</f>
        <v>2.2038618617731816</v>
      </c>
      <c r="R15" s="7">
        <f>L15/L56</f>
        <v>0.7903897073932388</v>
      </c>
      <c r="S15" s="7">
        <f>M15/M56</f>
        <v>0.21820031376983925</v>
      </c>
      <c r="U15" t="s">
        <v>9</v>
      </c>
      <c r="V15" s="15">
        <f>J15-J56</f>
        <v>-0.0757423441253976</v>
      </c>
      <c r="W15" s="15">
        <f>K15-K56</f>
        <v>0.31477865667113325</v>
      </c>
      <c r="X15" s="15">
        <f>L15-L56</f>
        <v>-0.07511073206638413</v>
      </c>
      <c r="Y15" s="15">
        <f>M15-M56</f>
        <v>-0.16392558047935155</v>
      </c>
      <c r="Z15" s="15"/>
      <c r="AA15" t="s">
        <v>9</v>
      </c>
      <c r="AB15" s="14">
        <f>SUM(W15)</f>
        <v>0.31477865667113325</v>
      </c>
      <c r="AC15">
        <f t="shared" si="6"/>
        <v>10</v>
      </c>
      <c r="AD15" s="13"/>
      <c r="AE15" s="13"/>
    </row>
    <row r="16" spans="1:31" ht="13.5">
      <c r="A16">
        <f t="shared" si="5"/>
        <v>11</v>
      </c>
      <c r="B16" t="s">
        <v>10</v>
      </c>
      <c r="C16" s="5">
        <v>713</v>
      </c>
      <c r="D16" s="4">
        <v>2177</v>
      </c>
      <c r="E16" s="4">
        <v>2635</v>
      </c>
      <c r="F16" s="4">
        <v>1945</v>
      </c>
      <c r="G16" s="4">
        <f t="shared" si="3"/>
        <v>7470</v>
      </c>
      <c r="H16" s="5"/>
      <c r="I16" t="s">
        <v>10</v>
      </c>
      <c r="J16" s="14">
        <f t="shared" si="0"/>
        <v>0.09544846050870147</v>
      </c>
      <c r="K16" s="14">
        <f t="shared" si="1"/>
        <v>0.2914323962516734</v>
      </c>
      <c r="L16" s="14">
        <f t="shared" si="2"/>
        <v>0.3527443105756359</v>
      </c>
      <c r="M16" s="14">
        <f t="shared" si="4"/>
        <v>0.2603748326639893</v>
      </c>
      <c r="N16" s="8"/>
      <c r="O16" t="s">
        <v>10</v>
      </c>
      <c r="P16" s="7">
        <f>J16/J56</f>
        <v>0.5597704134474774</v>
      </c>
      <c r="Q16" s="7">
        <f>K16/K56</f>
        <v>1.1145747645117683</v>
      </c>
      <c r="R16" s="7">
        <f>L16/L56</f>
        <v>0.984397783392404</v>
      </c>
      <c r="S16" s="7">
        <f>M16/M56</f>
        <v>1.241788876901848</v>
      </c>
      <c r="U16" t="s">
        <v>10</v>
      </c>
      <c r="V16" s="15">
        <f>J16-J56</f>
        <v>-0.07506512544676149</v>
      </c>
      <c r="W16" s="15">
        <f>K16-K56</f>
        <v>0.02995832961125977</v>
      </c>
      <c r="X16" s="15">
        <f>L16-L56</f>
        <v>-0.005590822362207926</v>
      </c>
      <c r="Y16" s="15">
        <f>M16-M56</f>
        <v>0.050697618197709654</v>
      </c>
      <c r="Z16" s="15"/>
      <c r="AA16" t="s">
        <v>10</v>
      </c>
      <c r="AB16" s="23">
        <f>SUM(W16)</f>
        <v>0.02995832961125977</v>
      </c>
      <c r="AC16">
        <f t="shared" si="6"/>
        <v>11</v>
      </c>
      <c r="AD16" s="13"/>
      <c r="AE16" s="13"/>
    </row>
    <row r="17" spans="1:31" ht="13.5">
      <c r="A17">
        <f t="shared" si="5"/>
        <v>12</v>
      </c>
      <c r="B17" t="s">
        <v>11</v>
      </c>
      <c r="C17" s="5">
        <v>685</v>
      </c>
      <c r="D17" s="4">
        <v>1185</v>
      </c>
      <c r="E17" s="4">
        <v>1149</v>
      </c>
      <c r="F17" s="4">
        <v>4000</v>
      </c>
      <c r="G17" s="4">
        <f t="shared" si="3"/>
        <v>7019</v>
      </c>
      <c r="H17" s="4"/>
      <c r="I17" t="s">
        <v>11</v>
      </c>
      <c r="J17" s="14">
        <f t="shared" si="0"/>
        <v>0.0975922496082063</v>
      </c>
      <c r="K17" s="14">
        <f t="shared" si="1"/>
        <v>0.1688274683003277</v>
      </c>
      <c r="L17" s="14">
        <f t="shared" si="2"/>
        <v>0.16369853255449493</v>
      </c>
      <c r="M17" s="14">
        <f t="shared" si="4"/>
        <v>0.5698817495369711</v>
      </c>
      <c r="N17" s="8"/>
      <c r="O17" t="s">
        <v>11</v>
      </c>
      <c r="P17" s="7">
        <f>J17/J56</f>
        <v>0.5723429547349779</v>
      </c>
      <c r="Q17" s="7">
        <f>K17/K56</f>
        <v>0.6456757661267567</v>
      </c>
      <c r="R17" s="7">
        <f>L17/L56</f>
        <v>0.45683081983169593</v>
      </c>
      <c r="S17" s="20">
        <f>M17/M56</f>
        <v>2.7179002305404034</v>
      </c>
      <c r="U17" t="s">
        <v>11</v>
      </c>
      <c r="V17" s="15">
        <f>J17-J56</f>
        <v>-0.07292133634725666</v>
      </c>
      <c r="W17" s="15">
        <f>K17-K56</f>
        <v>-0.09264659834008593</v>
      </c>
      <c r="X17" s="15">
        <f>L17-L56</f>
        <v>-0.19463660038334887</v>
      </c>
      <c r="Y17" s="15">
        <f>M17-M56</f>
        <v>0.3602045350706915</v>
      </c>
      <c r="Z17" s="15"/>
      <c r="AA17" t="s">
        <v>11</v>
      </c>
      <c r="AB17" s="14">
        <f>SUM(Y17)</f>
        <v>0.3602045350706915</v>
      </c>
      <c r="AC17">
        <f t="shared" si="6"/>
        <v>12</v>
      </c>
      <c r="AD17" s="13"/>
      <c r="AE17" s="13"/>
    </row>
    <row r="18" spans="1:31" ht="13.5">
      <c r="A18">
        <f t="shared" si="5"/>
        <v>13</v>
      </c>
      <c r="B18" t="s">
        <v>12</v>
      </c>
      <c r="C18" s="4">
        <v>1452</v>
      </c>
      <c r="D18" s="4">
        <v>8712</v>
      </c>
      <c r="E18" s="4">
        <v>6377</v>
      </c>
      <c r="F18" s="4">
        <v>2431</v>
      </c>
      <c r="G18" s="4">
        <f t="shared" si="3"/>
        <v>18972</v>
      </c>
      <c r="H18" s="4"/>
      <c r="I18" t="s">
        <v>12</v>
      </c>
      <c r="J18" s="14">
        <f t="shared" si="0"/>
        <v>0.07653383934218849</v>
      </c>
      <c r="K18" s="14">
        <f t="shared" si="1"/>
        <v>0.45920303605313095</v>
      </c>
      <c r="L18" s="14">
        <f t="shared" si="2"/>
        <v>0.3361269238878347</v>
      </c>
      <c r="M18" s="14">
        <f t="shared" si="4"/>
        <v>0.12813620071684587</v>
      </c>
      <c r="N18" s="8"/>
      <c r="O18" t="s">
        <v>12</v>
      </c>
      <c r="P18" s="7">
        <f>J18/J56</f>
        <v>0.448843057949521</v>
      </c>
      <c r="Q18" s="7">
        <f>K18/K56</f>
        <v>1.7562087206324737</v>
      </c>
      <c r="R18" s="7">
        <f>L18/L56</f>
        <v>0.9380239139044697</v>
      </c>
      <c r="S18" s="7">
        <f>M18/M56</f>
        <v>0.6111117082655291</v>
      </c>
      <c r="U18" t="s">
        <v>12</v>
      </c>
      <c r="V18" s="15">
        <f>J18-J56</f>
        <v>-0.09397974661327446</v>
      </c>
      <c r="W18" s="15">
        <f>K18-K56</f>
        <v>0.19772896941271734</v>
      </c>
      <c r="X18" s="15">
        <f>L18-L56</f>
        <v>-0.022208209050009087</v>
      </c>
      <c r="Y18" s="15">
        <f>M18-M56</f>
        <v>-0.08154101374943379</v>
      </c>
      <c r="Z18" s="15"/>
      <c r="AA18" t="s">
        <v>12</v>
      </c>
      <c r="AB18" s="14">
        <f>SUM(W18)</f>
        <v>0.19772896941271734</v>
      </c>
      <c r="AC18">
        <f t="shared" si="6"/>
        <v>13</v>
      </c>
      <c r="AD18" s="13"/>
      <c r="AE18" s="13"/>
    </row>
    <row r="19" spans="1:31" ht="13.5">
      <c r="A19">
        <f t="shared" si="5"/>
        <v>14</v>
      </c>
      <c r="B19" t="s">
        <v>13</v>
      </c>
      <c r="C19" s="4">
        <v>1288</v>
      </c>
      <c r="D19" s="4">
        <v>2541</v>
      </c>
      <c r="E19" s="4">
        <v>3428</v>
      </c>
      <c r="F19" s="4">
        <v>1358</v>
      </c>
      <c r="G19" s="4">
        <f t="shared" si="3"/>
        <v>8615</v>
      </c>
      <c r="H19" s="4"/>
      <c r="I19" t="s">
        <v>13</v>
      </c>
      <c r="J19" s="14">
        <f t="shared" si="0"/>
        <v>0.14950667440510737</v>
      </c>
      <c r="K19" s="14">
        <f t="shared" si="1"/>
        <v>0.29495066744051074</v>
      </c>
      <c r="L19" s="14">
        <f t="shared" si="2"/>
        <v>0.3979106210098665</v>
      </c>
      <c r="M19" s="14">
        <f t="shared" si="4"/>
        <v>0.15763203714451537</v>
      </c>
      <c r="N19" s="8"/>
      <c r="O19" t="s">
        <v>13</v>
      </c>
      <c r="P19" s="7">
        <f>J19/J56</f>
        <v>0.8768021244017327</v>
      </c>
      <c r="Q19" s="7">
        <f>K19/K56</f>
        <v>1.1280302908438529</v>
      </c>
      <c r="R19" s="7">
        <f>L19/L56</f>
        <v>1.110442667866696</v>
      </c>
      <c r="S19" s="7">
        <f>M19/M56</f>
        <v>0.7517842963803099</v>
      </c>
      <c r="U19" t="s">
        <v>13</v>
      </c>
      <c r="V19" s="15">
        <f>J19-J56</f>
        <v>-0.021006911550355584</v>
      </c>
      <c r="W19" s="15">
        <f>K19-K56</f>
        <v>0.03347660080009712</v>
      </c>
      <c r="X19" s="15">
        <f>L19-L56</f>
        <v>0.03957548807202271</v>
      </c>
      <c r="Y19" s="15">
        <f>M19-M56</f>
        <v>-0.05204517732176428</v>
      </c>
      <c r="Z19" s="15"/>
      <c r="AA19" t="s">
        <v>13</v>
      </c>
      <c r="AB19" s="14">
        <f>SUM(W19,X19)</f>
        <v>0.07305208887211984</v>
      </c>
      <c r="AC19">
        <f t="shared" si="6"/>
        <v>14</v>
      </c>
      <c r="AD19" s="13"/>
      <c r="AE19" s="13"/>
    </row>
    <row r="20" spans="1:31" ht="13.5">
      <c r="A20">
        <f t="shared" si="5"/>
        <v>15</v>
      </c>
      <c r="B20" t="s">
        <v>14</v>
      </c>
      <c r="C20" s="5">
        <v>403</v>
      </c>
      <c r="D20" s="5">
        <v>650</v>
      </c>
      <c r="E20" s="5">
        <v>601</v>
      </c>
      <c r="F20" s="4">
        <v>469</v>
      </c>
      <c r="G20" s="4">
        <f t="shared" si="3"/>
        <v>2123</v>
      </c>
      <c r="H20" s="4"/>
      <c r="I20" t="s">
        <v>14</v>
      </c>
      <c r="J20" s="14">
        <f t="shared" si="0"/>
        <v>0.18982571832312764</v>
      </c>
      <c r="K20" s="14">
        <f t="shared" si="1"/>
        <v>0.30617051342439944</v>
      </c>
      <c r="L20" s="14">
        <f t="shared" si="2"/>
        <v>0.2830899670277909</v>
      </c>
      <c r="M20" s="14">
        <f t="shared" si="4"/>
        <v>0.22091380122468204</v>
      </c>
      <c r="N20" s="8"/>
      <c r="O20" t="s">
        <v>14</v>
      </c>
      <c r="P20" s="7">
        <f>J20/J56</f>
        <v>1.113258613731277</v>
      </c>
      <c r="Q20" s="7">
        <f>K20/K56</f>
        <v>1.1709402670722737</v>
      </c>
      <c r="R20" s="7">
        <f>L20/L56</f>
        <v>0.7900145450624714</v>
      </c>
      <c r="S20" s="7">
        <f>M20/M56</f>
        <v>1.0535899276752814</v>
      </c>
      <c r="U20" t="s">
        <v>14</v>
      </c>
      <c r="V20" s="15">
        <f>J20-J56</f>
        <v>0.019312132367664686</v>
      </c>
      <c r="W20" s="15">
        <f>K20-K56</f>
        <v>0.04469644678398582</v>
      </c>
      <c r="X20" s="15">
        <f>L20-L56</f>
        <v>-0.07524516591005292</v>
      </c>
      <c r="Y20" s="15">
        <f>M20-M56</f>
        <v>0.01123658675840239</v>
      </c>
      <c r="Z20" s="15"/>
      <c r="AA20" t="s">
        <v>14</v>
      </c>
      <c r="AB20" s="14">
        <f>SUM(V20,W20,Y20)</f>
        <v>0.0752451659100529</v>
      </c>
      <c r="AC20">
        <f t="shared" si="6"/>
        <v>15</v>
      </c>
      <c r="AD20" s="13"/>
      <c r="AE20" s="13"/>
    </row>
    <row r="21" spans="1:31" ht="13.5">
      <c r="A21">
        <f t="shared" si="5"/>
        <v>16</v>
      </c>
      <c r="B21" t="s">
        <v>15</v>
      </c>
      <c r="C21" s="5">
        <v>92</v>
      </c>
      <c r="D21" s="5">
        <v>416</v>
      </c>
      <c r="E21" s="5">
        <v>555</v>
      </c>
      <c r="F21" s="4">
        <v>206</v>
      </c>
      <c r="G21" s="4">
        <f t="shared" si="3"/>
        <v>1269</v>
      </c>
      <c r="H21" s="4"/>
      <c r="I21" t="s">
        <v>15</v>
      </c>
      <c r="J21" s="14">
        <f t="shared" si="0"/>
        <v>0.07249802994483845</v>
      </c>
      <c r="K21" s="14">
        <f t="shared" si="1"/>
        <v>0.32781717888100864</v>
      </c>
      <c r="L21" s="14">
        <f t="shared" si="2"/>
        <v>0.4373522458628842</v>
      </c>
      <c r="M21" s="14">
        <f t="shared" si="4"/>
        <v>0.16233254531126873</v>
      </c>
      <c r="N21" s="8"/>
      <c r="O21" t="s">
        <v>15</v>
      </c>
      <c r="P21" s="7">
        <f>J21/J56</f>
        <v>0.4251745075830759</v>
      </c>
      <c r="Q21" s="7">
        <f>K21/K56</f>
        <v>1.253727312589787</v>
      </c>
      <c r="R21" s="7">
        <f>L21/L56</f>
        <v>1.2205117658355498</v>
      </c>
      <c r="S21" s="7">
        <f>M21/M56</f>
        <v>0.7742021264660357</v>
      </c>
      <c r="U21" t="s">
        <v>15</v>
      </c>
      <c r="V21" s="15">
        <f>J21-J56</f>
        <v>-0.0980155560106245</v>
      </c>
      <c r="W21" s="15">
        <f>K21-K56</f>
        <v>0.06634311224059503</v>
      </c>
      <c r="X21" s="15">
        <f>L21-L56</f>
        <v>0.07901711292504038</v>
      </c>
      <c r="Y21" s="15">
        <f>M21-M56</f>
        <v>-0.04734466915501093</v>
      </c>
      <c r="Z21" s="15"/>
      <c r="AA21" t="s">
        <v>15</v>
      </c>
      <c r="AB21" s="14">
        <f>SUM(W21,X21)</f>
        <v>0.1453602251656354</v>
      </c>
      <c r="AC21">
        <f t="shared" si="6"/>
        <v>16</v>
      </c>
      <c r="AD21" s="13"/>
      <c r="AE21" s="13"/>
    </row>
    <row r="22" spans="1:31" ht="13.5">
      <c r="A22">
        <f t="shared" si="5"/>
        <v>17</v>
      </c>
      <c r="B22" t="s">
        <v>16</v>
      </c>
      <c r="C22" s="5">
        <v>441</v>
      </c>
      <c r="D22" s="5">
        <v>189</v>
      </c>
      <c r="E22" s="5">
        <v>460</v>
      </c>
      <c r="F22" s="4">
        <v>255</v>
      </c>
      <c r="G22" s="4">
        <f t="shared" si="3"/>
        <v>1345</v>
      </c>
      <c r="H22" s="4"/>
      <c r="I22" t="s">
        <v>16</v>
      </c>
      <c r="J22" s="14">
        <f t="shared" si="0"/>
        <v>0.32788104089219333</v>
      </c>
      <c r="K22" s="14">
        <f t="shared" si="1"/>
        <v>0.14052044609665426</v>
      </c>
      <c r="L22" s="14">
        <f t="shared" si="2"/>
        <v>0.3420074349442379</v>
      </c>
      <c r="M22" s="14">
        <f t="shared" si="4"/>
        <v>0.1895910780669145</v>
      </c>
      <c r="N22" s="8"/>
      <c r="O22" t="s">
        <v>16</v>
      </c>
      <c r="P22" s="7">
        <f>J22/J56</f>
        <v>1.9229027356086086</v>
      </c>
      <c r="Q22" s="7">
        <f>K22/K56</f>
        <v>0.537416379001371</v>
      </c>
      <c r="R22" s="7">
        <f>L22/L56</f>
        <v>0.9544345600172058</v>
      </c>
      <c r="S22" s="7">
        <f>M22/M56</f>
        <v>0.9042044866415592</v>
      </c>
      <c r="U22" t="s">
        <v>16</v>
      </c>
      <c r="V22" s="15">
        <f>J22-J56</f>
        <v>0.15736745493673038</v>
      </c>
      <c r="W22" s="15">
        <f>K22-K56</f>
        <v>-0.12095362054375935</v>
      </c>
      <c r="X22" s="15">
        <f>L22-L56</f>
        <v>-0.016327697993605894</v>
      </c>
      <c r="Y22" s="15">
        <f>M22-M56</f>
        <v>-0.020086136399365156</v>
      </c>
      <c r="Z22" s="15"/>
      <c r="AA22" t="s">
        <v>16</v>
      </c>
      <c r="AB22" s="14">
        <f>SUM(V22)</f>
        <v>0.15736745493673038</v>
      </c>
      <c r="AC22">
        <f t="shared" si="6"/>
        <v>17</v>
      </c>
      <c r="AD22" s="13"/>
      <c r="AE22" s="13"/>
    </row>
    <row r="23" spans="1:31" ht="13.5">
      <c r="A23">
        <f t="shared" si="5"/>
        <v>18</v>
      </c>
      <c r="B23" t="s">
        <v>17</v>
      </c>
      <c r="C23" s="5">
        <v>145</v>
      </c>
      <c r="D23" s="5">
        <v>206</v>
      </c>
      <c r="E23" s="5">
        <v>922</v>
      </c>
      <c r="F23" s="4">
        <v>860</v>
      </c>
      <c r="G23" s="4">
        <f t="shared" si="3"/>
        <v>2133</v>
      </c>
      <c r="H23" s="4"/>
      <c r="I23" t="s">
        <v>17</v>
      </c>
      <c r="J23" s="14">
        <f t="shared" si="0"/>
        <v>0.06797937177684013</v>
      </c>
      <c r="K23" s="14">
        <f t="shared" si="1"/>
        <v>0.09657759024847633</v>
      </c>
      <c r="L23" s="14">
        <f t="shared" si="2"/>
        <v>0.43225503984997654</v>
      </c>
      <c r="M23" s="14">
        <f t="shared" si="4"/>
        <v>0.40318799812470696</v>
      </c>
      <c r="N23" s="8"/>
      <c r="O23" t="s">
        <v>17</v>
      </c>
      <c r="P23" s="7">
        <f>J23/J56</f>
        <v>0.3986742252584841</v>
      </c>
      <c r="Q23" s="7">
        <f>K23/K56</f>
        <v>0.3693581986518476</v>
      </c>
      <c r="R23" s="7">
        <f>L23/L56</f>
        <v>1.2062870763078506</v>
      </c>
      <c r="S23" s="7">
        <f>M23/M56</f>
        <v>1.922898485421971</v>
      </c>
      <c r="U23" t="s">
        <v>17</v>
      </c>
      <c r="V23" s="15">
        <f>J23-J56</f>
        <v>-0.10253421417862282</v>
      </c>
      <c r="W23" s="15">
        <f>K23-K56</f>
        <v>-0.16489647639193727</v>
      </c>
      <c r="X23" s="15">
        <f>L23-L56</f>
        <v>0.07391990691213274</v>
      </c>
      <c r="Y23" s="15">
        <f>M23-M56</f>
        <v>0.1935107836584273</v>
      </c>
      <c r="Z23" s="15"/>
      <c r="AA23" t="s">
        <v>17</v>
      </c>
      <c r="AB23" s="14">
        <f>SUM(X23:Y23)</f>
        <v>0.26743069057056</v>
      </c>
      <c r="AC23">
        <f t="shared" si="6"/>
        <v>18</v>
      </c>
      <c r="AD23" s="13"/>
      <c r="AE23" s="13"/>
    </row>
    <row r="24" spans="1:31" ht="13.5">
      <c r="A24">
        <f t="shared" si="5"/>
        <v>19</v>
      </c>
      <c r="B24" t="s">
        <v>18</v>
      </c>
      <c r="C24" s="4">
        <v>1291</v>
      </c>
      <c r="D24" s="5">
        <v>214</v>
      </c>
      <c r="E24" s="5">
        <v>759</v>
      </c>
      <c r="F24" s="4">
        <v>603</v>
      </c>
      <c r="G24" s="4">
        <f t="shared" si="3"/>
        <v>2867</v>
      </c>
      <c r="H24" s="4"/>
      <c r="I24" t="s">
        <v>18</v>
      </c>
      <c r="J24" s="14">
        <f t="shared" si="0"/>
        <v>0.4502964771538193</v>
      </c>
      <c r="K24" s="14">
        <f t="shared" si="1"/>
        <v>0.07464248343215905</v>
      </c>
      <c r="L24" s="14">
        <f t="shared" si="2"/>
        <v>0.26473665852807815</v>
      </c>
      <c r="M24" s="14">
        <f t="shared" si="4"/>
        <v>0.2103243808859435</v>
      </c>
      <c r="N24" s="8"/>
      <c r="O24" t="s">
        <v>18</v>
      </c>
      <c r="P24" s="20">
        <f>J24/J56</f>
        <v>2.640824627730449</v>
      </c>
      <c r="Q24" s="7">
        <f>K24/K56</f>
        <v>0.2854680175025138</v>
      </c>
      <c r="R24" s="7">
        <f>L24/L56</f>
        <v>0.73879626694042</v>
      </c>
      <c r="S24" s="7">
        <f>M24/M56</f>
        <v>1.0030864890174698</v>
      </c>
      <c r="U24" t="s">
        <v>18</v>
      </c>
      <c r="V24" s="15">
        <f>J24-J56</f>
        <v>0.27978289119835636</v>
      </c>
      <c r="W24" s="15">
        <f>K24-K56</f>
        <v>-0.18683158320825455</v>
      </c>
      <c r="X24" s="15">
        <f>L24-L56</f>
        <v>-0.09359847440976565</v>
      </c>
      <c r="Y24" s="15">
        <f>M24-M56</f>
        <v>0.000647166419663836</v>
      </c>
      <c r="Z24" s="15"/>
      <c r="AA24" t="s">
        <v>18</v>
      </c>
      <c r="AB24" s="14">
        <f>SUM(V24,Y24)</f>
        <v>0.2804300576180202</v>
      </c>
      <c r="AC24">
        <f t="shared" si="6"/>
        <v>19</v>
      </c>
      <c r="AD24" s="13"/>
      <c r="AE24" s="13"/>
    </row>
    <row r="25" spans="1:31" ht="13.5">
      <c r="A25">
        <f t="shared" si="5"/>
        <v>20</v>
      </c>
      <c r="B25" t="s">
        <v>19</v>
      </c>
      <c r="C25" s="5">
        <v>223</v>
      </c>
      <c r="D25" s="4">
        <v>1814</v>
      </c>
      <c r="E25" s="5">
        <v>806</v>
      </c>
      <c r="F25" s="4">
        <v>359</v>
      </c>
      <c r="G25" s="4">
        <f t="shared" si="3"/>
        <v>3202</v>
      </c>
      <c r="H25" s="4"/>
      <c r="I25" t="s">
        <v>19</v>
      </c>
      <c r="J25" s="14">
        <f t="shared" si="0"/>
        <v>0.06964397251717676</v>
      </c>
      <c r="K25" s="14">
        <f t="shared" si="1"/>
        <v>0.5665209244222361</v>
      </c>
      <c r="L25" s="14">
        <f t="shared" si="2"/>
        <v>0.2517176764522174</v>
      </c>
      <c r="M25" s="14">
        <f t="shared" si="4"/>
        <v>0.11211742660836976</v>
      </c>
      <c r="N25" s="8"/>
      <c r="O25" t="s">
        <v>19</v>
      </c>
      <c r="P25" s="7">
        <f>J25/J56</f>
        <v>0.4084365015663169</v>
      </c>
      <c r="Q25" s="7">
        <f>K25/K56</f>
        <v>2.1666428785892995</v>
      </c>
      <c r="R25" s="7">
        <f>L25/L56</f>
        <v>0.7024644064021484</v>
      </c>
      <c r="S25" s="7">
        <f>M25/M56</f>
        <v>0.5347144032495744</v>
      </c>
      <c r="U25" t="s">
        <v>19</v>
      </c>
      <c r="V25" s="15">
        <f>J25-J56</f>
        <v>-0.1008696134382862</v>
      </c>
      <c r="W25" s="15">
        <f>K25-K56</f>
        <v>0.3050468577818225</v>
      </c>
      <c r="X25" s="15">
        <f>L25-L56</f>
        <v>-0.10661745648562643</v>
      </c>
      <c r="Y25" s="15">
        <f>M25-M56</f>
        <v>-0.09755978785790989</v>
      </c>
      <c r="Z25" s="15"/>
      <c r="AA25" t="s">
        <v>19</v>
      </c>
      <c r="AB25" s="14">
        <f>SUM(W25)</f>
        <v>0.3050468577818225</v>
      </c>
      <c r="AC25">
        <f t="shared" si="6"/>
        <v>20</v>
      </c>
      <c r="AD25" s="13"/>
      <c r="AE25" s="13"/>
    </row>
    <row r="26" spans="1:31" ht="13.5">
      <c r="A26">
        <f t="shared" si="5"/>
        <v>21</v>
      </c>
      <c r="B26" t="s">
        <v>20</v>
      </c>
      <c r="C26" s="5">
        <v>305</v>
      </c>
      <c r="D26" s="5">
        <v>484</v>
      </c>
      <c r="E26" s="4">
        <v>1495</v>
      </c>
      <c r="F26" s="4">
        <v>208</v>
      </c>
      <c r="G26" s="4">
        <f t="shared" si="3"/>
        <v>2492</v>
      </c>
      <c r="H26" s="4"/>
      <c r="I26" t="s">
        <v>20</v>
      </c>
      <c r="J26" s="14">
        <f t="shared" si="0"/>
        <v>0.1223916532905297</v>
      </c>
      <c r="K26" s="14">
        <f t="shared" si="1"/>
        <v>0.1942215088282504</v>
      </c>
      <c r="L26" s="14">
        <f t="shared" si="2"/>
        <v>0.5999197431781701</v>
      </c>
      <c r="M26" s="14">
        <f t="shared" si="4"/>
        <v>0.08346709470304976</v>
      </c>
      <c r="N26" s="8"/>
      <c r="O26" t="s">
        <v>20</v>
      </c>
      <c r="P26" s="7">
        <f>J26/J56</f>
        <v>0.7177824136693578</v>
      </c>
      <c r="Q26" s="7">
        <f>K26/K56</f>
        <v>0.7427945391439114</v>
      </c>
      <c r="R26" s="7">
        <f>L26/L56</f>
        <v>1.6741862241072274</v>
      </c>
      <c r="S26" s="7">
        <f>M26/M56</f>
        <v>0.3980742252586199</v>
      </c>
      <c r="U26" t="s">
        <v>20</v>
      </c>
      <c r="V26" s="15">
        <f>J26-J56</f>
        <v>-0.048121932664933253</v>
      </c>
      <c r="W26" s="15">
        <f>K26-K56</f>
        <v>-0.06725255781216322</v>
      </c>
      <c r="X26" s="15">
        <f>L26-L56</f>
        <v>0.2415846102403263</v>
      </c>
      <c r="Y26" s="15">
        <f>M26-M56</f>
        <v>-0.12621011976322988</v>
      </c>
      <c r="Z26" s="15"/>
      <c r="AA26" t="s">
        <v>20</v>
      </c>
      <c r="AB26" s="14">
        <f>SUM(X26)</f>
        <v>0.2415846102403263</v>
      </c>
      <c r="AC26">
        <f t="shared" si="6"/>
        <v>21</v>
      </c>
      <c r="AD26" s="13"/>
      <c r="AE26" s="13"/>
    </row>
    <row r="27" spans="1:31" ht="13.5">
      <c r="A27">
        <f t="shared" si="5"/>
        <v>22</v>
      </c>
      <c r="B27" t="s">
        <v>21</v>
      </c>
      <c r="C27" s="5">
        <v>225</v>
      </c>
      <c r="D27" s="5">
        <v>819</v>
      </c>
      <c r="E27" s="4">
        <v>1533</v>
      </c>
      <c r="F27" s="4">
        <v>5677</v>
      </c>
      <c r="G27" s="4">
        <f t="shared" si="3"/>
        <v>8254</v>
      </c>
      <c r="H27" s="4"/>
      <c r="I27" t="s">
        <v>21</v>
      </c>
      <c r="J27" s="14">
        <f t="shared" si="0"/>
        <v>0.027259510540344076</v>
      </c>
      <c r="K27" s="14">
        <f t="shared" si="1"/>
        <v>0.09922461836685244</v>
      </c>
      <c r="L27" s="14">
        <f t="shared" si="2"/>
        <v>0.18572813181487763</v>
      </c>
      <c r="M27" s="14">
        <f t="shared" si="4"/>
        <v>0.6877877392779258</v>
      </c>
      <c r="N27" s="8"/>
      <c r="O27" t="s">
        <v>21</v>
      </c>
      <c r="P27" s="7">
        <f>J27/J56</f>
        <v>0.15986708852316367</v>
      </c>
      <c r="Q27" s="7">
        <f>K27/K56</f>
        <v>0.3794816810774159</v>
      </c>
      <c r="R27" s="7">
        <f>L27/L56</f>
        <v>0.5183084625059461</v>
      </c>
      <c r="S27" s="20">
        <f>M27/M56</f>
        <v>3.2802216541680354</v>
      </c>
      <c r="U27" t="s">
        <v>21</v>
      </c>
      <c r="V27" s="15">
        <f>J27-J56</f>
        <v>-0.14325407541511886</v>
      </c>
      <c r="W27" s="15">
        <f>K27-K56</f>
        <v>-0.1622494482735612</v>
      </c>
      <c r="X27" s="15">
        <f>L27-L56</f>
        <v>-0.17260700112296617</v>
      </c>
      <c r="Y27" s="15">
        <f>M27-M56</f>
        <v>0.4781105248116462</v>
      </c>
      <c r="Z27" s="15"/>
      <c r="AA27" t="s">
        <v>21</v>
      </c>
      <c r="AB27" s="14">
        <f>SUM(Y27)</f>
        <v>0.4781105248116462</v>
      </c>
      <c r="AC27">
        <f t="shared" si="6"/>
        <v>22</v>
      </c>
      <c r="AD27" s="13"/>
      <c r="AE27" s="13"/>
    </row>
    <row r="28" spans="1:31" ht="13.5">
      <c r="A28">
        <f t="shared" si="5"/>
        <v>23</v>
      </c>
      <c r="B28" t="s">
        <v>22</v>
      </c>
      <c r="C28" s="4">
        <v>1513</v>
      </c>
      <c r="D28" s="4">
        <v>1384</v>
      </c>
      <c r="E28" s="4">
        <v>1898</v>
      </c>
      <c r="F28" s="4">
        <v>915</v>
      </c>
      <c r="G28" s="4">
        <f t="shared" si="3"/>
        <v>5710</v>
      </c>
      <c r="H28" s="4"/>
      <c r="I28" t="s">
        <v>22</v>
      </c>
      <c r="J28" s="14">
        <f t="shared" si="0"/>
        <v>0.2649737302977233</v>
      </c>
      <c r="K28" s="14">
        <f t="shared" si="1"/>
        <v>0.24238178633975482</v>
      </c>
      <c r="L28" s="14">
        <f t="shared" si="2"/>
        <v>0.33239929947460595</v>
      </c>
      <c r="M28" s="14">
        <f t="shared" si="4"/>
        <v>0.16024518388791595</v>
      </c>
      <c r="N28" s="8"/>
      <c r="O28" t="s">
        <v>22</v>
      </c>
      <c r="P28" s="7">
        <f>J28/J56</f>
        <v>1.5539742995431034</v>
      </c>
      <c r="Q28" s="7">
        <f>K28/K56</f>
        <v>0.9269821265796312</v>
      </c>
      <c r="R28" s="7">
        <f>L28/L56</f>
        <v>0.927621293366909</v>
      </c>
      <c r="S28" s="7">
        <f>M28/M56</f>
        <v>0.7642470084115249</v>
      </c>
      <c r="U28" t="s">
        <v>22</v>
      </c>
      <c r="V28" s="15">
        <f>J28-J56</f>
        <v>0.09446014434226035</v>
      </c>
      <c r="W28" s="15">
        <f>K28-K56</f>
        <v>-0.019092280300658793</v>
      </c>
      <c r="X28" s="15">
        <f>L28-L56</f>
        <v>-0.025935833463237856</v>
      </c>
      <c r="Y28" s="15">
        <f>M28-M56</f>
        <v>-0.049432030578363706</v>
      </c>
      <c r="Z28" s="15"/>
      <c r="AA28" t="s">
        <v>22</v>
      </c>
      <c r="AB28" s="14">
        <f>SUM(V28)</f>
        <v>0.09446014434226035</v>
      </c>
      <c r="AC28">
        <f t="shared" si="6"/>
        <v>23</v>
      </c>
      <c r="AD28" s="13"/>
      <c r="AE28" s="13"/>
    </row>
    <row r="29" spans="1:31" ht="13.5">
      <c r="A29">
        <f t="shared" si="5"/>
        <v>24</v>
      </c>
      <c r="B29" t="s">
        <v>23</v>
      </c>
      <c r="C29" s="5">
        <v>165</v>
      </c>
      <c r="D29" s="5">
        <v>540</v>
      </c>
      <c r="E29" s="4">
        <v>2423</v>
      </c>
      <c r="F29" s="4">
        <v>159</v>
      </c>
      <c r="G29" s="4">
        <f t="shared" si="3"/>
        <v>3287</v>
      </c>
      <c r="H29" s="4"/>
      <c r="I29" t="s">
        <v>23</v>
      </c>
      <c r="J29" s="14">
        <f t="shared" si="0"/>
        <v>0.05019774870702769</v>
      </c>
      <c r="K29" s="14">
        <f t="shared" si="1"/>
        <v>0.1642835412229997</v>
      </c>
      <c r="L29" s="14">
        <f t="shared" si="2"/>
        <v>0.7371463340432005</v>
      </c>
      <c r="M29" s="14">
        <f t="shared" si="4"/>
        <v>0.048372376026772135</v>
      </c>
      <c r="N29" s="8"/>
      <c r="O29" t="s">
        <v>23</v>
      </c>
      <c r="P29" s="7">
        <f>J29/J56</f>
        <v>0.2943914904243408</v>
      </c>
      <c r="Q29" s="7">
        <f>K29/K56</f>
        <v>0.6282976485347856</v>
      </c>
      <c r="R29" s="20">
        <f>L29/L56</f>
        <v>2.057142228839349</v>
      </c>
      <c r="S29" s="7">
        <f>M29/M56</f>
        <v>0.23069924955795038</v>
      </c>
      <c r="U29" t="s">
        <v>23</v>
      </c>
      <c r="V29" s="15">
        <f>J29-J56</f>
        <v>-0.12031583724843527</v>
      </c>
      <c r="W29" s="15">
        <f>K29-K56</f>
        <v>-0.09719052541741391</v>
      </c>
      <c r="X29" s="15">
        <f>L29-L56</f>
        <v>0.3788112011053567</v>
      </c>
      <c r="Y29" s="15">
        <f>M29-M56</f>
        <v>-0.16130483843950752</v>
      </c>
      <c r="Z29" s="15"/>
      <c r="AA29" t="s">
        <v>23</v>
      </c>
      <c r="AB29" s="14">
        <f>SUM(X29)</f>
        <v>0.3788112011053567</v>
      </c>
      <c r="AC29">
        <f t="shared" si="6"/>
        <v>24</v>
      </c>
      <c r="AD29" s="13"/>
      <c r="AE29" s="13"/>
    </row>
    <row r="30" spans="1:31" ht="13.5">
      <c r="A30">
        <f t="shared" si="5"/>
        <v>25</v>
      </c>
      <c r="B30" t="s">
        <v>24</v>
      </c>
      <c r="C30" s="5">
        <v>215</v>
      </c>
      <c r="D30" s="5">
        <v>537</v>
      </c>
      <c r="E30" s="5">
        <v>626</v>
      </c>
      <c r="F30" s="4">
        <v>302</v>
      </c>
      <c r="G30" s="4">
        <f t="shared" si="3"/>
        <v>1680</v>
      </c>
      <c r="H30" s="4"/>
      <c r="I30" t="s">
        <v>24</v>
      </c>
      <c r="J30" s="14">
        <f t="shared" si="0"/>
        <v>0.12797619047619047</v>
      </c>
      <c r="K30" s="14">
        <f t="shared" si="1"/>
        <v>0.3196428571428571</v>
      </c>
      <c r="L30" s="14">
        <f t="shared" si="2"/>
        <v>0.3726190476190476</v>
      </c>
      <c r="M30" s="14">
        <f t="shared" si="4"/>
        <v>0.17976190476190476</v>
      </c>
      <c r="N30" s="8"/>
      <c r="O30" t="s">
        <v>24</v>
      </c>
      <c r="P30" s="7">
        <f>J30/J56</f>
        <v>0.7505336877356917</v>
      </c>
      <c r="Q30" s="7">
        <f>K30/K56</f>
        <v>1.2224648556923192</v>
      </c>
      <c r="R30" s="7">
        <f>L30/L56</f>
        <v>1.0398618872899674</v>
      </c>
      <c r="S30" s="7">
        <f>M30/M56</f>
        <v>0.8573268450722104</v>
      </c>
      <c r="U30" t="s">
        <v>24</v>
      </c>
      <c r="V30" s="15">
        <f>J30-J56</f>
        <v>-0.04253739547927249</v>
      </c>
      <c r="W30" s="15">
        <f>K30-K56</f>
        <v>0.0581687905024435</v>
      </c>
      <c r="X30" s="15">
        <f>L30-L56</f>
        <v>0.014283914681203824</v>
      </c>
      <c r="Y30" s="15">
        <f>M30-M56</f>
        <v>-0.029915309704374893</v>
      </c>
      <c r="Z30" s="15"/>
      <c r="AA30" t="s">
        <v>24</v>
      </c>
      <c r="AB30" s="14">
        <f>SUM(W30:X30)</f>
        <v>0.07245270518364733</v>
      </c>
      <c r="AC30">
        <f t="shared" si="6"/>
        <v>25</v>
      </c>
      <c r="AD30" s="13"/>
      <c r="AE30" s="13"/>
    </row>
    <row r="31" spans="1:31" ht="13.5">
      <c r="A31">
        <f t="shared" si="5"/>
        <v>26</v>
      </c>
      <c r="B31" t="s">
        <v>25</v>
      </c>
      <c r="C31" s="5">
        <v>202</v>
      </c>
      <c r="D31" s="4">
        <v>1738</v>
      </c>
      <c r="E31" s="5">
        <v>678</v>
      </c>
      <c r="F31" s="4">
        <v>1790</v>
      </c>
      <c r="G31" s="4">
        <f t="shared" si="3"/>
        <v>4408</v>
      </c>
      <c r="H31" s="4"/>
      <c r="I31" t="s">
        <v>25</v>
      </c>
      <c r="J31" s="14">
        <f t="shared" si="0"/>
        <v>0.04582577132486389</v>
      </c>
      <c r="K31" s="14">
        <f t="shared" si="1"/>
        <v>0.39428312159709616</v>
      </c>
      <c r="L31" s="14">
        <f t="shared" si="2"/>
        <v>0.15381125226860254</v>
      </c>
      <c r="M31" s="14">
        <f t="shared" si="4"/>
        <v>0.40607985480943737</v>
      </c>
      <c r="N31" s="8"/>
      <c r="O31" t="s">
        <v>25</v>
      </c>
      <c r="P31" s="7">
        <f>J31/J56</f>
        <v>0.26875143741820834</v>
      </c>
      <c r="Q31" s="7">
        <f>K31/K56</f>
        <v>1.5079243867780021</v>
      </c>
      <c r="R31" s="7">
        <f>L31/L56</f>
        <v>0.4292385483041161</v>
      </c>
      <c r="S31" s="7">
        <f>M31/M56</f>
        <v>1.9366904307799417</v>
      </c>
      <c r="U31" t="s">
        <v>25</v>
      </c>
      <c r="V31" s="15">
        <f>J31-J56</f>
        <v>-0.12468781463059907</v>
      </c>
      <c r="W31" s="15">
        <f>K31-K56</f>
        <v>0.13280905495668255</v>
      </c>
      <c r="X31" s="15">
        <f>L31-L56</f>
        <v>-0.20452388066924126</v>
      </c>
      <c r="Y31" s="15">
        <f>M31-M56</f>
        <v>0.19640264034315771</v>
      </c>
      <c r="Z31" s="15"/>
      <c r="AA31" t="s">
        <v>25</v>
      </c>
      <c r="AB31" s="14">
        <f>SUM(W31,Y31)</f>
        <v>0.3292116952998403</v>
      </c>
      <c r="AC31">
        <f t="shared" si="6"/>
        <v>26</v>
      </c>
      <c r="AD31" s="13"/>
      <c r="AE31" s="13"/>
    </row>
    <row r="32" spans="1:31" ht="13.5">
      <c r="A32">
        <f t="shared" si="5"/>
        <v>27</v>
      </c>
      <c r="B32" t="s">
        <v>26</v>
      </c>
      <c r="C32" s="5">
        <v>399</v>
      </c>
      <c r="D32" s="4">
        <v>1984</v>
      </c>
      <c r="E32" s="4">
        <v>3013</v>
      </c>
      <c r="F32" s="4">
        <v>1220</v>
      </c>
      <c r="G32" s="4">
        <f t="shared" si="3"/>
        <v>6616</v>
      </c>
      <c r="H32" s="4"/>
      <c r="I32" t="s">
        <v>26</v>
      </c>
      <c r="J32" s="14">
        <f t="shared" si="0"/>
        <v>0.06030834340991536</v>
      </c>
      <c r="K32" s="14">
        <f t="shared" si="1"/>
        <v>0.2998790810157195</v>
      </c>
      <c r="L32" s="14">
        <f t="shared" si="2"/>
        <v>0.4554111245465538</v>
      </c>
      <c r="M32" s="14">
        <f t="shared" si="4"/>
        <v>0.18440145102781136</v>
      </c>
      <c r="N32" s="8"/>
      <c r="O32" t="s">
        <v>26</v>
      </c>
      <c r="P32" s="7">
        <f>J32/J56</f>
        <v>0.35368644130015253</v>
      </c>
      <c r="Q32" s="7">
        <f>K32/K56</f>
        <v>1.1468788659187432</v>
      </c>
      <c r="R32" s="7">
        <f>L32/L56</f>
        <v>1.2709083834811938</v>
      </c>
      <c r="S32" s="7">
        <f>M32/M56</f>
        <v>0.8794539335005657</v>
      </c>
      <c r="U32" t="s">
        <v>26</v>
      </c>
      <c r="V32" s="15">
        <f>J32-J56</f>
        <v>-0.11020524254554759</v>
      </c>
      <c r="W32" s="15">
        <f>K32-K56</f>
        <v>0.03840501437530586</v>
      </c>
      <c r="X32" s="15">
        <f>L32-L56</f>
        <v>0.09707599160871</v>
      </c>
      <c r="Y32" s="15">
        <f>M32-M56</f>
        <v>-0.025275763438468296</v>
      </c>
      <c r="Z32" s="15"/>
      <c r="AA32" t="s">
        <v>26</v>
      </c>
      <c r="AB32" s="14">
        <f>SUM(W32:X32)</f>
        <v>0.13548100598401586</v>
      </c>
      <c r="AC32">
        <f t="shared" si="6"/>
        <v>27</v>
      </c>
      <c r="AD32" s="13"/>
      <c r="AE32" s="13"/>
    </row>
    <row r="33" spans="1:31" ht="13.5">
      <c r="A33">
        <f t="shared" si="5"/>
        <v>28</v>
      </c>
      <c r="B33" t="s">
        <v>27</v>
      </c>
      <c r="C33" s="5">
        <v>119</v>
      </c>
      <c r="D33" s="4">
        <v>1395</v>
      </c>
      <c r="E33" s="4">
        <v>1390</v>
      </c>
      <c r="F33" s="4">
        <v>1029</v>
      </c>
      <c r="G33" s="4">
        <f t="shared" si="3"/>
        <v>3933</v>
      </c>
      <c r="H33" s="4"/>
      <c r="I33" t="s">
        <v>27</v>
      </c>
      <c r="J33" s="14">
        <f t="shared" si="0"/>
        <v>0.03025680142384948</v>
      </c>
      <c r="K33" s="14">
        <f t="shared" si="1"/>
        <v>0.35469107551487417</v>
      </c>
      <c r="L33" s="14">
        <f t="shared" si="2"/>
        <v>0.3534197813374015</v>
      </c>
      <c r="M33" s="14">
        <f t="shared" si="4"/>
        <v>0.2616323417238749</v>
      </c>
      <c r="N33" s="8"/>
      <c r="O33" t="s">
        <v>27</v>
      </c>
      <c r="P33" s="7">
        <f>J33/J56</f>
        <v>0.17744510652513262</v>
      </c>
      <c r="Q33" s="7">
        <f>K33/K56</f>
        <v>1.3565057524525181</v>
      </c>
      <c r="R33" s="7">
        <f>L33/L56</f>
        <v>0.9862828086095177</v>
      </c>
      <c r="S33" s="7">
        <f>M33/M56</f>
        <v>1.2477862336632228</v>
      </c>
      <c r="U33" t="s">
        <v>27</v>
      </c>
      <c r="V33" s="15">
        <f>J33-J56</f>
        <v>-0.14025678453161347</v>
      </c>
      <c r="W33" s="15">
        <f>K33-K56</f>
        <v>0.09321700887446055</v>
      </c>
      <c r="X33" s="15">
        <f>L33-L56</f>
        <v>-0.004915351600442319</v>
      </c>
      <c r="Y33" s="15">
        <f>M33-M56</f>
        <v>0.05195512725759524</v>
      </c>
      <c r="Z33" s="15"/>
      <c r="AA33" t="s">
        <v>27</v>
      </c>
      <c r="AB33" s="14">
        <f>SUM(W33,Y33)</f>
        <v>0.1451721361320558</v>
      </c>
      <c r="AC33">
        <f t="shared" si="6"/>
        <v>28</v>
      </c>
      <c r="AD33" s="13"/>
      <c r="AE33" s="13"/>
    </row>
    <row r="34" spans="1:31" ht="13.5">
      <c r="A34">
        <f t="shared" si="5"/>
        <v>29</v>
      </c>
      <c r="B34" t="s">
        <v>28</v>
      </c>
      <c r="C34" s="5">
        <v>72</v>
      </c>
      <c r="D34" s="5">
        <v>482</v>
      </c>
      <c r="E34" s="5">
        <v>817</v>
      </c>
      <c r="F34" s="4">
        <v>386</v>
      </c>
      <c r="G34" s="4">
        <f t="shared" si="3"/>
        <v>1757</v>
      </c>
      <c r="H34" s="4"/>
      <c r="I34" t="s">
        <v>28</v>
      </c>
      <c r="J34" s="14">
        <f t="shared" si="0"/>
        <v>0.040978941377347755</v>
      </c>
      <c r="K34" s="14">
        <f t="shared" si="1"/>
        <v>0.2743312464428002</v>
      </c>
      <c r="L34" s="14">
        <f t="shared" si="2"/>
        <v>0.4649971542401821</v>
      </c>
      <c r="M34" s="14">
        <f t="shared" si="4"/>
        <v>0.21969265793966988</v>
      </c>
      <c r="N34" s="8"/>
      <c r="O34" t="s">
        <v>28</v>
      </c>
      <c r="P34" s="7">
        <f>J34/J56</f>
        <v>0.24032654728199307</v>
      </c>
      <c r="Q34" s="7">
        <f>K34/K56</f>
        <v>1.0491719120277734</v>
      </c>
      <c r="R34" s="7">
        <f>L34/L56</f>
        <v>1.2976599599036238</v>
      </c>
      <c r="S34" s="7">
        <f>M34/M56</f>
        <v>1.0477660078558555</v>
      </c>
      <c r="U34" t="s">
        <v>28</v>
      </c>
      <c r="V34" s="15">
        <f>J34-J56</f>
        <v>-0.1295346445781152</v>
      </c>
      <c r="W34" s="15">
        <f>K34-K56</f>
        <v>0.012857179802386598</v>
      </c>
      <c r="X34" s="15">
        <f>L34-L56</f>
        <v>0.10666202130233832</v>
      </c>
      <c r="Y34" s="15">
        <f>M34-M56</f>
        <v>0.010015443473390229</v>
      </c>
      <c r="Z34" s="15"/>
      <c r="AA34" t="s">
        <v>28</v>
      </c>
      <c r="AB34" s="14">
        <f>SUM(W34:Y34)</f>
        <v>0.12953464457811514</v>
      </c>
      <c r="AC34">
        <f t="shared" si="6"/>
        <v>29</v>
      </c>
      <c r="AD34" s="13"/>
      <c r="AE34" s="13"/>
    </row>
    <row r="35" spans="1:31" ht="13.5">
      <c r="A35">
        <f t="shared" si="5"/>
        <v>30</v>
      </c>
      <c r="B35" t="s">
        <v>29</v>
      </c>
      <c r="C35" s="5">
        <v>73</v>
      </c>
      <c r="D35" s="5">
        <v>278</v>
      </c>
      <c r="E35" s="5">
        <v>775</v>
      </c>
      <c r="F35" s="4">
        <v>591</v>
      </c>
      <c r="G35" s="4">
        <f t="shared" si="3"/>
        <v>1717</v>
      </c>
      <c r="H35" s="4"/>
      <c r="I35" t="s">
        <v>29</v>
      </c>
      <c r="J35" s="14">
        <f t="shared" si="0"/>
        <v>0.0425160163075131</v>
      </c>
      <c r="K35" s="14">
        <f t="shared" si="1"/>
        <v>0.1619103086779266</v>
      </c>
      <c r="L35" s="14">
        <f t="shared" si="2"/>
        <v>0.45136866627839256</v>
      </c>
      <c r="M35" s="14">
        <f t="shared" si="4"/>
        <v>0.3442050087361677</v>
      </c>
      <c r="N35" s="8"/>
      <c r="O35" t="s">
        <v>29</v>
      </c>
      <c r="P35" s="7">
        <f>J35/J56</f>
        <v>0.24934093121833711</v>
      </c>
      <c r="Q35" s="7">
        <f>K35/K56</f>
        <v>0.619221289354826</v>
      </c>
      <c r="R35" s="7">
        <f>L35/L56</f>
        <v>1.2596271612493162</v>
      </c>
      <c r="S35" s="7">
        <f>M35/M56</f>
        <v>1.6415947226899223</v>
      </c>
      <c r="U35" t="s">
        <v>29</v>
      </c>
      <c r="V35" s="15">
        <f>J35-J56</f>
        <v>-0.12799756964794984</v>
      </c>
      <c r="W35" s="15">
        <f>K35-K56</f>
        <v>-0.09956375796248701</v>
      </c>
      <c r="X35" s="15">
        <f>L35-L56</f>
        <v>0.09303353334054876</v>
      </c>
      <c r="Y35" s="15">
        <f>M35-M56</f>
        <v>0.13452779426988806</v>
      </c>
      <c r="Z35" s="15"/>
      <c r="AA35" t="s">
        <v>29</v>
      </c>
      <c r="AB35" s="14">
        <f>SUM(X35:Y35)</f>
        <v>0.22756132761043682</v>
      </c>
      <c r="AC35">
        <f t="shared" si="6"/>
        <v>30</v>
      </c>
      <c r="AD35" s="13"/>
      <c r="AE35" s="13"/>
    </row>
    <row r="36" spans="1:31" ht="13.5">
      <c r="A36">
        <f t="shared" si="5"/>
        <v>31</v>
      </c>
      <c r="B36" t="s">
        <v>30</v>
      </c>
      <c r="C36" s="5">
        <v>112</v>
      </c>
      <c r="D36" s="5">
        <v>558</v>
      </c>
      <c r="E36" s="5">
        <v>66</v>
      </c>
      <c r="F36" s="4">
        <v>120</v>
      </c>
      <c r="G36" s="4">
        <f t="shared" si="3"/>
        <v>856</v>
      </c>
      <c r="H36" s="4"/>
      <c r="I36" t="s">
        <v>30</v>
      </c>
      <c r="J36" s="14">
        <f t="shared" si="0"/>
        <v>0.1308411214953271</v>
      </c>
      <c r="K36" s="14">
        <f t="shared" si="1"/>
        <v>0.6518691588785047</v>
      </c>
      <c r="L36" s="14">
        <f t="shared" si="2"/>
        <v>0.07710280373831775</v>
      </c>
      <c r="M36" s="14">
        <f t="shared" si="4"/>
        <v>0.14018691588785046</v>
      </c>
      <c r="N36" s="8"/>
      <c r="O36" t="s">
        <v>30</v>
      </c>
      <c r="P36" s="7">
        <f>J36/J56</f>
        <v>0.7673354634011506</v>
      </c>
      <c r="Q36" s="20">
        <f>K36/K56</f>
        <v>2.4930547310260534</v>
      </c>
      <c r="R36" s="7">
        <f>L36/L56</f>
        <v>0.21516953446954326</v>
      </c>
      <c r="S36" s="7">
        <f>M36/M56</f>
        <v>0.6685844060103887</v>
      </c>
      <c r="U36" t="s">
        <v>30</v>
      </c>
      <c r="V36" s="15">
        <f>J36-J56</f>
        <v>-0.039672464460135864</v>
      </c>
      <c r="W36" s="15">
        <f>K36-K56</f>
        <v>0.3903950922380911</v>
      </c>
      <c r="X36" s="15">
        <f>L36-L56</f>
        <v>-0.28123232919952607</v>
      </c>
      <c r="Y36" s="15">
        <f>M36-M56</f>
        <v>-0.0694902985784292</v>
      </c>
      <c r="Z36" s="15"/>
      <c r="AA36" t="s">
        <v>30</v>
      </c>
      <c r="AB36" s="14">
        <f>SUM(W36)</f>
        <v>0.3903950922380911</v>
      </c>
      <c r="AC36">
        <f t="shared" si="6"/>
        <v>31</v>
      </c>
      <c r="AD36" s="13"/>
      <c r="AE36" s="13"/>
    </row>
    <row r="37" spans="1:31" ht="13.5">
      <c r="A37">
        <f t="shared" si="5"/>
        <v>32</v>
      </c>
      <c r="B37" t="s">
        <v>31</v>
      </c>
      <c r="C37" s="5">
        <v>316</v>
      </c>
      <c r="D37" s="5">
        <v>157</v>
      </c>
      <c r="E37" s="5">
        <v>140</v>
      </c>
      <c r="F37" s="4">
        <v>149</v>
      </c>
      <c r="G37" s="4">
        <f t="shared" si="3"/>
        <v>762</v>
      </c>
      <c r="H37" s="4"/>
      <c r="I37" t="s">
        <v>31</v>
      </c>
      <c r="J37" s="14">
        <f t="shared" si="0"/>
        <v>0.4146981627296588</v>
      </c>
      <c r="K37" s="14">
        <f t="shared" si="1"/>
        <v>0.20603674540682415</v>
      </c>
      <c r="L37" s="14">
        <f t="shared" si="2"/>
        <v>0.1837270341207349</v>
      </c>
      <c r="M37" s="14">
        <f t="shared" si="4"/>
        <v>0.19553805774278216</v>
      </c>
      <c r="N37" s="8"/>
      <c r="O37" t="s">
        <v>31</v>
      </c>
      <c r="P37" s="7">
        <f>J37/J56</f>
        <v>2.4320534953618025</v>
      </c>
      <c r="Q37" s="7">
        <f>K37/K56</f>
        <v>0.7879815694692645</v>
      </c>
      <c r="R37" s="7">
        <f>L37/L56</f>
        <v>0.5127240318704778</v>
      </c>
      <c r="S37" s="7">
        <f>M37/M56</f>
        <v>0.9325670328104662</v>
      </c>
      <c r="U37" t="s">
        <v>31</v>
      </c>
      <c r="V37" s="15">
        <f>J37-J56</f>
        <v>0.24418457677419586</v>
      </c>
      <c r="W37" s="15">
        <f>K37-K56</f>
        <v>-0.055437321233589465</v>
      </c>
      <c r="X37" s="15">
        <f>L37-L56</f>
        <v>-0.1746080988171089</v>
      </c>
      <c r="Y37" s="15">
        <f>M37-M56</f>
        <v>-0.014139156723497498</v>
      </c>
      <c r="Z37" s="15"/>
      <c r="AA37" t="s">
        <v>31</v>
      </c>
      <c r="AB37" s="14">
        <f>SUM(V37)</f>
        <v>0.24418457677419586</v>
      </c>
      <c r="AC37">
        <f t="shared" si="6"/>
        <v>32</v>
      </c>
      <c r="AD37" s="13"/>
      <c r="AE37" s="13"/>
    </row>
    <row r="38" spans="1:31" ht="13.5">
      <c r="A38">
        <f t="shared" si="5"/>
        <v>33</v>
      </c>
      <c r="B38" t="s">
        <v>32</v>
      </c>
      <c r="C38" s="5">
        <v>193</v>
      </c>
      <c r="D38" s="4">
        <v>1454</v>
      </c>
      <c r="E38" s="5">
        <v>155</v>
      </c>
      <c r="F38" s="4">
        <v>98</v>
      </c>
      <c r="G38" s="4">
        <f t="shared" si="3"/>
        <v>1900</v>
      </c>
      <c r="H38" s="4"/>
      <c r="I38" t="s">
        <v>32</v>
      </c>
      <c r="J38" s="14">
        <f t="shared" si="0"/>
        <v>0.10157894736842105</v>
      </c>
      <c r="K38" s="14">
        <f t="shared" si="1"/>
        <v>0.7652631578947369</v>
      </c>
      <c r="L38" s="14">
        <f t="shared" si="2"/>
        <v>0.08157894736842106</v>
      </c>
      <c r="M38" s="14">
        <f t="shared" si="4"/>
        <v>0.05157894736842105</v>
      </c>
      <c r="N38" s="8"/>
      <c r="O38" t="s">
        <v>32</v>
      </c>
      <c r="P38" s="7">
        <f>J38/J56</f>
        <v>0.5957234832592918</v>
      </c>
      <c r="Q38" s="20">
        <f>K38/K56</f>
        <v>2.9267267982914267</v>
      </c>
      <c r="R38" s="7">
        <f>L38/L56</f>
        <v>0.22766103535421853</v>
      </c>
      <c r="S38" s="7">
        <f>M38/M56</f>
        <v>0.24599214320789248</v>
      </c>
      <c r="U38" t="s">
        <v>32</v>
      </c>
      <c r="V38" s="15">
        <f>J38-J56</f>
        <v>-0.06893463858704191</v>
      </c>
      <c r="W38" s="15">
        <f>K38-K56</f>
        <v>0.5037890912543233</v>
      </c>
      <c r="X38" s="15">
        <f>L38-L56</f>
        <v>-0.2767561855694227</v>
      </c>
      <c r="Y38" s="15">
        <f>M38-M56</f>
        <v>-0.1580982670978586</v>
      </c>
      <c r="Z38" s="15"/>
      <c r="AA38" t="s">
        <v>32</v>
      </c>
      <c r="AB38" s="14">
        <f>SUM(W38)</f>
        <v>0.5037890912543233</v>
      </c>
      <c r="AC38">
        <f t="shared" si="6"/>
        <v>33</v>
      </c>
      <c r="AD38" s="13"/>
      <c r="AE38" s="13"/>
    </row>
    <row r="39" spans="1:31" ht="13.5">
      <c r="A39">
        <f t="shared" si="5"/>
        <v>34</v>
      </c>
      <c r="B39" t="s">
        <v>33</v>
      </c>
      <c r="C39" s="5">
        <v>242</v>
      </c>
      <c r="D39" s="5">
        <v>656</v>
      </c>
      <c r="E39" s="5">
        <v>919</v>
      </c>
      <c r="F39" s="4">
        <v>798</v>
      </c>
      <c r="G39" s="4">
        <f t="shared" si="3"/>
        <v>2615</v>
      </c>
      <c r="H39" s="4"/>
      <c r="I39" t="s">
        <v>33</v>
      </c>
      <c r="J39" s="14">
        <f t="shared" si="0"/>
        <v>0.09254302103250478</v>
      </c>
      <c r="K39" s="14">
        <f t="shared" si="1"/>
        <v>0.2508604206500956</v>
      </c>
      <c r="L39" s="14">
        <f t="shared" si="2"/>
        <v>0.351434034416826</v>
      </c>
      <c r="M39" s="14">
        <f t="shared" si="4"/>
        <v>0.30516252390057363</v>
      </c>
      <c r="N39" s="8"/>
      <c r="O39" t="s">
        <v>33</v>
      </c>
      <c r="P39" s="7">
        <f>J39/J56</f>
        <v>0.5427310704536846</v>
      </c>
      <c r="Q39" s="7">
        <f>K39/K56</f>
        <v>0.959408418101692</v>
      </c>
      <c r="R39" s="7">
        <f>L39/L56</f>
        <v>0.9807412171269992</v>
      </c>
      <c r="S39" s="7">
        <f>M39/M56</f>
        <v>1.4553919207546986</v>
      </c>
      <c r="U39" t="s">
        <v>33</v>
      </c>
      <c r="V39" s="15">
        <f>J39-J56</f>
        <v>-0.07797056492295817</v>
      </c>
      <c r="W39" s="15">
        <f>K39-K56</f>
        <v>-0.010613645990318</v>
      </c>
      <c r="X39" s="15">
        <f>L39-L56</f>
        <v>-0.006901098521017779</v>
      </c>
      <c r="Y39" s="15">
        <f>M39-M56</f>
        <v>0.09548530943429398</v>
      </c>
      <c r="Z39" s="15"/>
      <c r="AA39" t="s">
        <v>33</v>
      </c>
      <c r="AB39" s="14">
        <f>SUM(Y39)</f>
        <v>0.09548530943429398</v>
      </c>
      <c r="AC39">
        <f t="shared" si="6"/>
        <v>34</v>
      </c>
      <c r="AD39" s="13"/>
      <c r="AE39" s="13"/>
    </row>
    <row r="40" spans="1:31" ht="13.5">
      <c r="A40">
        <f t="shared" si="5"/>
        <v>35</v>
      </c>
      <c r="B40" t="s">
        <v>34</v>
      </c>
      <c r="C40" s="5">
        <v>96</v>
      </c>
      <c r="D40" s="5">
        <v>563</v>
      </c>
      <c r="E40" s="5">
        <v>830</v>
      </c>
      <c r="F40" s="4">
        <v>296</v>
      </c>
      <c r="G40" s="4">
        <f t="shared" si="3"/>
        <v>1785</v>
      </c>
      <c r="H40" s="4"/>
      <c r="I40" t="s">
        <v>34</v>
      </c>
      <c r="J40" s="14">
        <f t="shared" si="0"/>
        <v>0.05378151260504202</v>
      </c>
      <c r="K40" s="14">
        <f t="shared" si="1"/>
        <v>0.315406162464986</v>
      </c>
      <c r="L40" s="14">
        <f t="shared" si="2"/>
        <v>0.4649859943977591</v>
      </c>
      <c r="M40" s="14">
        <f t="shared" si="4"/>
        <v>0.16582633053221288</v>
      </c>
      <c r="N40" s="8"/>
      <c r="O40" t="s">
        <v>34</v>
      </c>
      <c r="P40" s="7">
        <f>J40/J56</f>
        <v>0.3154089587857791</v>
      </c>
      <c r="Q40" s="7">
        <f>K40/K56</f>
        <v>1.2062617395198174</v>
      </c>
      <c r="R40" s="7">
        <f>L40/L56</f>
        <v>1.297628816313735</v>
      </c>
      <c r="S40" s="7">
        <f>M40/M56</f>
        <v>0.7908648107249685</v>
      </c>
      <c r="U40" t="s">
        <v>34</v>
      </c>
      <c r="V40" s="15">
        <f>J40-J56</f>
        <v>-0.11673207335042093</v>
      </c>
      <c r="W40" s="15">
        <f>K40-K56</f>
        <v>0.05393209582457237</v>
      </c>
      <c r="X40" s="15">
        <f>L40-L56</f>
        <v>0.10665086145991531</v>
      </c>
      <c r="Y40" s="15">
        <f>M40-M56</f>
        <v>-0.043850883934066776</v>
      </c>
      <c r="Z40" s="15"/>
      <c r="AA40" t="s">
        <v>34</v>
      </c>
      <c r="AB40" s="14">
        <f>SUM(W40:X40)</f>
        <v>0.16058295728448768</v>
      </c>
      <c r="AC40">
        <f t="shared" si="6"/>
        <v>35</v>
      </c>
      <c r="AD40" s="13"/>
      <c r="AE40" s="13"/>
    </row>
    <row r="41" spans="1:31" ht="13.5">
      <c r="A41">
        <f t="shared" si="5"/>
        <v>36</v>
      </c>
      <c r="B41" t="s">
        <v>35</v>
      </c>
      <c r="C41" s="5">
        <v>104</v>
      </c>
      <c r="D41" s="5">
        <v>200</v>
      </c>
      <c r="E41" s="5">
        <v>282</v>
      </c>
      <c r="F41" s="4">
        <v>219</v>
      </c>
      <c r="G41" s="4">
        <f t="shared" si="3"/>
        <v>805</v>
      </c>
      <c r="H41" s="4"/>
      <c r="I41" t="s">
        <v>35</v>
      </c>
      <c r="J41" s="14">
        <f t="shared" si="0"/>
        <v>0.12919254658385093</v>
      </c>
      <c r="K41" s="14">
        <f t="shared" si="1"/>
        <v>0.2484472049689441</v>
      </c>
      <c r="L41" s="14">
        <f t="shared" si="2"/>
        <v>0.35031055900621116</v>
      </c>
      <c r="M41" s="14">
        <f t="shared" si="4"/>
        <v>0.2720496894409938</v>
      </c>
      <c r="N41" s="8"/>
      <c r="O41" t="s">
        <v>35</v>
      </c>
      <c r="P41" s="7">
        <f>J41/J56</f>
        <v>0.7576671727354042</v>
      </c>
      <c r="Q41" s="7">
        <f>K41/K56</f>
        <v>0.9501791445750357</v>
      </c>
      <c r="R41" s="7">
        <f>L41/L56</f>
        <v>0.977605952657105</v>
      </c>
      <c r="S41" s="7">
        <f>M41/M56</f>
        <v>1.2974690174775518</v>
      </c>
      <c r="U41" t="s">
        <v>35</v>
      </c>
      <c r="V41" s="15">
        <f>J41-J56</f>
        <v>-0.04132103937161202</v>
      </c>
      <c r="W41" s="15">
        <f>K41-K56</f>
        <v>-0.01302686167146952</v>
      </c>
      <c r="X41" s="15">
        <f>L41-L56</f>
        <v>-0.00802457393163264</v>
      </c>
      <c r="Y41" s="15">
        <f>M41-M56</f>
        <v>0.062372474974714126</v>
      </c>
      <c r="Z41" s="15"/>
      <c r="AA41" t="s">
        <v>35</v>
      </c>
      <c r="AB41" s="14">
        <f>SUM(Y41)</f>
        <v>0.062372474974714126</v>
      </c>
      <c r="AC41">
        <f t="shared" si="6"/>
        <v>36</v>
      </c>
      <c r="AD41" s="13"/>
      <c r="AE41" s="13"/>
    </row>
    <row r="42" spans="1:31" ht="13.5">
      <c r="A42">
        <f t="shared" si="5"/>
        <v>37</v>
      </c>
      <c r="B42" t="s">
        <v>36</v>
      </c>
      <c r="C42" s="5">
        <v>82</v>
      </c>
      <c r="D42" s="5">
        <v>261</v>
      </c>
      <c r="E42" s="5">
        <v>477</v>
      </c>
      <c r="F42" s="4">
        <v>295</v>
      </c>
      <c r="G42" s="4">
        <f t="shared" si="3"/>
        <v>1115</v>
      </c>
      <c r="H42" s="4"/>
      <c r="I42" t="s">
        <v>36</v>
      </c>
      <c r="J42" s="14">
        <f t="shared" si="0"/>
        <v>0.07354260089686099</v>
      </c>
      <c r="K42" s="14">
        <f t="shared" si="1"/>
        <v>0.23408071748878923</v>
      </c>
      <c r="L42" s="14">
        <f t="shared" si="2"/>
        <v>0.42780269058295967</v>
      </c>
      <c r="M42" s="14">
        <f t="shared" si="4"/>
        <v>0.2645739910313901</v>
      </c>
      <c r="N42" s="8"/>
      <c r="O42" t="s">
        <v>36</v>
      </c>
      <c r="P42" s="7">
        <f>J42/J56</f>
        <v>0.43130053529030726</v>
      </c>
      <c r="Q42" s="7">
        <f>K42/K56</f>
        <v>0.8952349290176587</v>
      </c>
      <c r="R42" s="7">
        <f>L42/L56</f>
        <v>1.1938619779634212</v>
      </c>
      <c r="S42" s="7">
        <f>M42/M56</f>
        <v>1.2618156517619084</v>
      </c>
      <c r="U42" t="s">
        <v>36</v>
      </c>
      <c r="V42" s="15">
        <f>J42-J56</f>
        <v>-0.09697098505860197</v>
      </c>
      <c r="W42" s="15">
        <f>K42-K56</f>
        <v>-0.02739334915162439</v>
      </c>
      <c r="X42" s="15">
        <f>L42-L56</f>
        <v>0.06946755764511586</v>
      </c>
      <c r="Y42" s="15">
        <f>M42-M56</f>
        <v>0.05489677656511047</v>
      </c>
      <c r="Z42" s="15"/>
      <c r="AA42" t="s">
        <v>36</v>
      </c>
      <c r="AB42" s="14">
        <f>SUM(X42:Y42)</f>
        <v>0.12436433421022633</v>
      </c>
      <c r="AC42">
        <f t="shared" si="6"/>
        <v>37</v>
      </c>
      <c r="AD42" s="13"/>
      <c r="AE42" s="13"/>
    </row>
    <row r="43" spans="1:31" ht="13.5">
      <c r="A43">
        <f t="shared" si="5"/>
        <v>38</v>
      </c>
      <c r="B43" t="s">
        <v>37</v>
      </c>
      <c r="C43" s="5">
        <v>85</v>
      </c>
      <c r="D43" s="5">
        <v>323</v>
      </c>
      <c r="E43" s="5">
        <v>261</v>
      </c>
      <c r="F43" s="4">
        <v>252</v>
      </c>
      <c r="G43" s="4">
        <f t="shared" si="3"/>
        <v>921</v>
      </c>
      <c r="H43" s="4"/>
      <c r="I43" t="s">
        <v>37</v>
      </c>
      <c r="J43" s="14">
        <f t="shared" si="0"/>
        <v>0.09229098805646037</v>
      </c>
      <c r="K43" s="14">
        <f t="shared" si="1"/>
        <v>0.3507057546145494</v>
      </c>
      <c r="L43" s="14">
        <f t="shared" si="2"/>
        <v>0.28338762214983715</v>
      </c>
      <c r="M43" s="14">
        <f t="shared" si="4"/>
        <v>0.2736156351791531</v>
      </c>
      <c r="N43" s="8"/>
      <c r="O43" t="s">
        <v>37</v>
      </c>
      <c r="P43" s="7">
        <f>J43/J56</f>
        <v>0.541252988958699</v>
      </c>
      <c r="Q43" s="7">
        <f>K43/K56</f>
        <v>1.3412640080167095</v>
      </c>
      <c r="R43" s="7">
        <f>L43/L56</f>
        <v>0.7908452063476373</v>
      </c>
      <c r="S43" s="7">
        <f>M43/M56</f>
        <v>1.3049373813727196</v>
      </c>
      <c r="U43" t="s">
        <v>37</v>
      </c>
      <c r="V43" s="15">
        <f>J43-J56</f>
        <v>-0.07822259789900259</v>
      </c>
      <c r="W43" s="15">
        <f>K43-K56</f>
        <v>0.08923168797413578</v>
      </c>
      <c r="X43" s="15">
        <f>L43-L56</f>
        <v>-0.07494751078800665</v>
      </c>
      <c r="Y43" s="15">
        <f>M43-M56</f>
        <v>0.06393842071287345</v>
      </c>
      <c r="Z43" s="15"/>
      <c r="AA43" t="s">
        <v>37</v>
      </c>
      <c r="AB43" s="14">
        <f>SUM(W43,Y43)</f>
        <v>0.15317010868700923</v>
      </c>
      <c r="AC43">
        <f t="shared" si="6"/>
        <v>38</v>
      </c>
      <c r="AD43" s="13"/>
      <c r="AE43" s="13"/>
    </row>
    <row r="44" spans="1:31" ht="13.5">
      <c r="A44">
        <f t="shared" si="5"/>
        <v>39</v>
      </c>
      <c r="B44" t="s">
        <v>38</v>
      </c>
      <c r="C44" s="5">
        <v>891</v>
      </c>
      <c r="D44" s="5">
        <v>115</v>
      </c>
      <c r="E44" s="5">
        <v>83</v>
      </c>
      <c r="F44" s="4">
        <v>59</v>
      </c>
      <c r="G44" s="4">
        <f t="shared" si="3"/>
        <v>1148</v>
      </c>
      <c r="H44" s="4"/>
      <c r="I44" t="s">
        <v>38</v>
      </c>
      <c r="J44" s="14">
        <f t="shared" si="0"/>
        <v>0.7761324041811847</v>
      </c>
      <c r="K44" s="14">
        <f t="shared" si="1"/>
        <v>0.10017421602787456</v>
      </c>
      <c r="L44" s="14">
        <f t="shared" si="2"/>
        <v>0.07229965156794425</v>
      </c>
      <c r="M44" s="14">
        <f t="shared" si="4"/>
        <v>0.05139372822299652</v>
      </c>
      <c r="N44" s="8"/>
      <c r="O44" t="s">
        <v>38</v>
      </c>
      <c r="P44" s="20">
        <f>J44/J56</f>
        <v>4.551733516318785</v>
      </c>
      <c r="Q44" s="7">
        <f>K44/K56</f>
        <v>0.38311338984770876</v>
      </c>
      <c r="R44" s="7">
        <f>L44/L56</f>
        <v>0.20176545619512343</v>
      </c>
      <c r="S44" s="7">
        <f>M44/M56</f>
        <v>0.24510878949730452</v>
      </c>
      <c r="U44" t="s">
        <v>38</v>
      </c>
      <c r="V44" s="15">
        <f>J44-J56</f>
        <v>0.6056188182257217</v>
      </c>
      <c r="W44" s="15">
        <f>K44-K56</f>
        <v>-0.16129985061253904</v>
      </c>
      <c r="X44" s="15">
        <f>L44-L56</f>
        <v>-0.28603548136989954</v>
      </c>
      <c r="Y44" s="15">
        <f>M44-M56</f>
        <v>-0.15828348624328314</v>
      </c>
      <c r="Z44" s="15"/>
      <c r="AA44" t="s">
        <v>38</v>
      </c>
      <c r="AB44" s="23">
        <f>SUM(V44)</f>
        <v>0.6056188182257217</v>
      </c>
      <c r="AC44">
        <f t="shared" si="6"/>
        <v>39</v>
      </c>
      <c r="AD44" s="13"/>
      <c r="AE44" s="13"/>
    </row>
    <row r="45" spans="1:31" ht="13.5">
      <c r="A45">
        <f t="shared" si="5"/>
        <v>40</v>
      </c>
      <c r="B45" t="s">
        <v>39</v>
      </c>
      <c r="C45" s="5">
        <v>337</v>
      </c>
      <c r="D45" s="5">
        <v>909</v>
      </c>
      <c r="E45" s="4">
        <v>1263</v>
      </c>
      <c r="F45" s="4">
        <v>1235</v>
      </c>
      <c r="G45" s="4">
        <f t="shared" si="3"/>
        <v>3744</v>
      </c>
      <c r="H45" s="4"/>
      <c r="I45" t="s">
        <v>39</v>
      </c>
      <c r="J45" s="14">
        <f t="shared" si="0"/>
        <v>0.09001068376068376</v>
      </c>
      <c r="K45" s="14">
        <f t="shared" si="1"/>
        <v>0.24278846153846154</v>
      </c>
      <c r="L45" s="14">
        <f t="shared" si="2"/>
        <v>0.3373397435897436</v>
      </c>
      <c r="M45" s="14">
        <f t="shared" si="4"/>
        <v>0.3298611111111111</v>
      </c>
      <c r="N45" s="8"/>
      <c r="O45" t="s">
        <v>39</v>
      </c>
      <c r="P45" s="7">
        <f>J45/J56</f>
        <v>0.5278798358284129</v>
      </c>
      <c r="Q45" s="7">
        <f>K45/K56</f>
        <v>0.92853744410665</v>
      </c>
      <c r="R45" s="7">
        <f>L45/L56</f>
        <v>0.9414085100281193</v>
      </c>
      <c r="S45" s="7">
        <f>M45/M56</f>
        <v>1.5731852979387966</v>
      </c>
      <c r="U45" t="s">
        <v>39</v>
      </c>
      <c r="V45" s="15">
        <f>J45-J56</f>
        <v>-0.0805029021947792</v>
      </c>
      <c r="W45" s="15">
        <f>K45-K56</f>
        <v>-0.01868560510195208</v>
      </c>
      <c r="X45" s="15">
        <f>L45-L56</f>
        <v>-0.02099538934810019</v>
      </c>
      <c r="Y45" s="15">
        <f>M45-M56</f>
        <v>0.12018389664483145</v>
      </c>
      <c r="Z45" s="15"/>
      <c r="AA45" t="s">
        <v>39</v>
      </c>
      <c r="AB45" s="14">
        <f>SUM(Y45)</f>
        <v>0.12018389664483145</v>
      </c>
      <c r="AC45">
        <f t="shared" si="6"/>
        <v>40</v>
      </c>
      <c r="AD45" s="13"/>
      <c r="AE45" s="13"/>
    </row>
    <row r="46" spans="1:31" ht="13.5">
      <c r="A46">
        <f t="shared" si="5"/>
        <v>41</v>
      </c>
      <c r="B46" t="s">
        <v>40</v>
      </c>
      <c r="C46" s="5">
        <v>38</v>
      </c>
      <c r="D46" s="5">
        <v>111</v>
      </c>
      <c r="E46" s="5">
        <v>189</v>
      </c>
      <c r="F46" s="4">
        <v>456</v>
      </c>
      <c r="G46" s="4">
        <f t="shared" si="3"/>
        <v>794</v>
      </c>
      <c r="H46" s="4"/>
      <c r="I46" t="s">
        <v>40</v>
      </c>
      <c r="J46" s="14">
        <f t="shared" si="0"/>
        <v>0.04785894206549118</v>
      </c>
      <c r="K46" s="14">
        <f t="shared" si="1"/>
        <v>0.1397984886649874</v>
      </c>
      <c r="L46" s="14">
        <f t="shared" si="2"/>
        <v>0.2380352644836272</v>
      </c>
      <c r="M46" s="14">
        <f t="shared" si="4"/>
        <v>0.5743073047858942</v>
      </c>
      <c r="N46" s="8"/>
      <c r="O46" t="s">
        <v>40</v>
      </c>
      <c r="P46" s="7">
        <f>J46/J56</f>
        <v>0.2806752423703741</v>
      </c>
      <c r="Q46" s="7">
        <f>K46/K56</f>
        <v>0.5346552736996367</v>
      </c>
      <c r="R46" s="7">
        <f>L46/L56</f>
        <v>0.6642811229032247</v>
      </c>
      <c r="S46" s="20">
        <f>M46/M56</f>
        <v>2.7390067454289575</v>
      </c>
      <c r="U46" t="s">
        <v>40</v>
      </c>
      <c r="V46" s="15">
        <f>J46-J56</f>
        <v>-0.12265464388997177</v>
      </c>
      <c r="W46" s="15">
        <f>K46-K56</f>
        <v>-0.12167557797542622</v>
      </c>
      <c r="X46" s="15">
        <f>L46-L56</f>
        <v>-0.12029986845421661</v>
      </c>
      <c r="Y46" s="15">
        <f>M46-M56</f>
        <v>0.3646300903196146</v>
      </c>
      <c r="Z46" s="15"/>
      <c r="AA46" t="s">
        <v>40</v>
      </c>
      <c r="AB46" s="14">
        <f>SUM(Y46)</f>
        <v>0.3646300903196146</v>
      </c>
      <c r="AC46">
        <f t="shared" si="6"/>
        <v>41</v>
      </c>
      <c r="AD46" s="13"/>
      <c r="AE46" s="13"/>
    </row>
    <row r="47" spans="1:31" ht="13.5">
      <c r="A47">
        <f t="shared" si="5"/>
        <v>42</v>
      </c>
      <c r="B47" t="s">
        <v>41</v>
      </c>
      <c r="C47" s="5">
        <v>87</v>
      </c>
      <c r="D47" s="5">
        <v>187</v>
      </c>
      <c r="E47" s="5">
        <v>452</v>
      </c>
      <c r="F47" s="4">
        <v>71</v>
      </c>
      <c r="G47" s="4">
        <f t="shared" si="3"/>
        <v>797</v>
      </c>
      <c r="H47" s="4"/>
      <c r="I47" t="s">
        <v>41</v>
      </c>
      <c r="J47" s="14">
        <f t="shared" si="0"/>
        <v>0.10915934755332497</v>
      </c>
      <c r="K47" s="14">
        <f t="shared" si="1"/>
        <v>0.23462986198243413</v>
      </c>
      <c r="L47" s="14">
        <f t="shared" si="2"/>
        <v>0.5671267252195734</v>
      </c>
      <c r="M47" s="14">
        <f t="shared" si="4"/>
        <v>0.0890840652446675</v>
      </c>
      <c r="N47" s="8"/>
      <c r="O47" t="s">
        <v>41</v>
      </c>
      <c r="P47" s="7">
        <f>J47/J56</f>
        <v>0.6401797659796838</v>
      </c>
      <c r="Q47" s="7">
        <f>K47/K56</f>
        <v>0.8973351162396676</v>
      </c>
      <c r="R47" s="7">
        <f>L47/L56</f>
        <v>1.5826712847549511</v>
      </c>
      <c r="S47" s="7">
        <f>M47/M56</f>
        <v>0.42486288017239004</v>
      </c>
      <c r="U47" t="s">
        <v>41</v>
      </c>
      <c r="V47" s="15">
        <f>J47-J56</f>
        <v>-0.06135423840213798</v>
      </c>
      <c r="W47" s="15">
        <f>K47-K56</f>
        <v>-0.026844204657979487</v>
      </c>
      <c r="X47" s="15">
        <f>L47-L56</f>
        <v>0.2087915922817296</v>
      </c>
      <c r="Y47" s="15">
        <f>M47-M56</f>
        <v>-0.12059314922161216</v>
      </c>
      <c r="Z47" s="15"/>
      <c r="AA47" t="s">
        <v>41</v>
      </c>
      <c r="AB47" s="14">
        <f>SUM(X47)</f>
        <v>0.2087915922817296</v>
      </c>
      <c r="AC47">
        <f t="shared" si="6"/>
        <v>42</v>
      </c>
      <c r="AD47" s="13"/>
      <c r="AE47" s="13"/>
    </row>
    <row r="48" spans="1:31" ht="13.5">
      <c r="A48">
        <f t="shared" si="5"/>
        <v>43</v>
      </c>
      <c r="B48" t="s">
        <v>42</v>
      </c>
      <c r="C48" s="5">
        <v>286</v>
      </c>
      <c r="D48" s="5">
        <v>360</v>
      </c>
      <c r="E48" s="4">
        <v>1166</v>
      </c>
      <c r="F48" s="4">
        <v>241</v>
      </c>
      <c r="G48" s="4">
        <f t="shared" si="3"/>
        <v>2053</v>
      </c>
      <c r="H48" s="4"/>
      <c r="I48" t="s">
        <v>42</v>
      </c>
      <c r="J48" s="14">
        <f t="shared" si="0"/>
        <v>0.13930832927423284</v>
      </c>
      <c r="K48" s="14">
        <f t="shared" si="1"/>
        <v>0.17535314174378958</v>
      </c>
      <c r="L48" s="14">
        <f t="shared" si="2"/>
        <v>0.5679493424257185</v>
      </c>
      <c r="M48" s="14">
        <f t="shared" si="4"/>
        <v>0.11738918655625913</v>
      </c>
      <c r="N48" s="8"/>
      <c r="O48" t="s">
        <v>42</v>
      </c>
      <c r="P48" s="7">
        <f>J48/J56</f>
        <v>0.8169925492659528</v>
      </c>
      <c r="Q48" s="7">
        <f>K48/K56</f>
        <v>0.6706330153381523</v>
      </c>
      <c r="R48" s="7">
        <f>L48/L56</f>
        <v>1.584966949149901</v>
      </c>
      <c r="S48" s="7">
        <f>M48/M56</f>
        <v>0.5598566675690825</v>
      </c>
      <c r="U48" t="s">
        <v>42</v>
      </c>
      <c r="V48" s="15">
        <f>J48-J56</f>
        <v>-0.031205256681230115</v>
      </c>
      <c r="W48" s="15">
        <f>K48-K56</f>
        <v>-0.08612092489662404</v>
      </c>
      <c r="X48" s="15">
        <f>L48-L56</f>
        <v>0.20961420948787468</v>
      </c>
      <c r="Y48" s="15">
        <f>M48-M56</f>
        <v>-0.09228802791002053</v>
      </c>
      <c r="Z48" s="15"/>
      <c r="AA48" t="s">
        <v>42</v>
      </c>
      <c r="AB48" s="14">
        <f>SUM(X48)</f>
        <v>0.20961420948787468</v>
      </c>
      <c r="AC48">
        <f t="shared" si="6"/>
        <v>43</v>
      </c>
      <c r="AD48" s="13"/>
      <c r="AE48" s="13"/>
    </row>
    <row r="49" spans="1:31" ht="13.5">
      <c r="A49">
        <f t="shared" si="5"/>
        <v>44</v>
      </c>
      <c r="B49" t="s">
        <v>43</v>
      </c>
      <c r="C49" s="5">
        <v>120</v>
      </c>
      <c r="D49" s="5">
        <v>675</v>
      </c>
      <c r="E49" s="5">
        <v>183</v>
      </c>
      <c r="F49" s="4">
        <v>168</v>
      </c>
      <c r="G49" s="4">
        <f t="shared" si="3"/>
        <v>1146</v>
      </c>
      <c r="H49" s="4"/>
      <c r="I49" t="s">
        <v>43</v>
      </c>
      <c r="J49" s="14">
        <f t="shared" si="0"/>
        <v>0.10471204188481675</v>
      </c>
      <c r="K49" s="14">
        <f t="shared" si="1"/>
        <v>0.5890052356020943</v>
      </c>
      <c r="L49" s="14">
        <f t="shared" si="2"/>
        <v>0.15968586387434555</v>
      </c>
      <c r="M49" s="14">
        <f t="shared" si="4"/>
        <v>0.14659685863874344</v>
      </c>
      <c r="N49" s="8"/>
      <c r="O49" t="s">
        <v>43</v>
      </c>
      <c r="P49" s="7">
        <f>J49/J56</f>
        <v>0.6140979400443016</v>
      </c>
      <c r="Q49" s="7">
        <f>K49/K56</f>
        <v>2.2526334759313267</v>
      </c>
      <c r="R49" s="7">
        <f>L49/L56</f>
        <v>0.4456327309162967</v>
      </c>
      <c r="S49" s="7">
        <f>M49/M56</f>
        <v>0.6991549320792756</v>
      </c>
      <c r="U49" t="s">
        <v>43</v>
      </c>
      <c r="V49" s="15">
        <f>J49-J56</f>
        <v>-0.0658015440706462</v>
      </c>
      <c r="W49" s="15">
        <f>K49-K56</f>
        <v>0.32753116896168066</v>
      </c>
      <c r="X49" s="15">
        <f>L49-L56</f>
        <v>-0.19864926906349825</v>
      </c>
      <c r="Y49" s="15">
        <f>M49-M56</f>
        <v>-0.06308035582753621</v>
      </c>
      <c r="Z49" s="15"/>
      <c r="AA49" t="s">
        <v>43</v>
      </c>
      <c r="AB49" s="14">
        <f>SUM(W49)</f>
        <v>0.32753116896168066</v>
      </c>
      <c r="AC49">
        <f t="shared" si="6"/>
        <v>44</v>
      </c>
      <c r="AD49" s="13"/>
      <c r="AE49" s="13"/>
    </row>
    <row r="50" spans="1:31" ht="13.5">
      <c r="A50">
        <f t="shared" si="5"/>
        <v>45</v>
      </c>
      <c r="B50" t="s">
        <v>44</v>
      </c>
      <c r="C50" s="5">
        <v>90</v>
      </c>
      <c r="D50" s="5">
        <v>406</v>
      </c>
      <c r="E50" s="5">
        <v>807</v>
      </c>
      <c r="F50" s="4">
        <v>144</v>
      </c>
      <c r="G50" s="4">
        <f t="shared" si="3"/>
        <v>1447</v>
      </c>
      <c r="H50" s="4"/>
      <c r="I50" t="s">
        <v>44</v>
      </c>
      <c r="J50" s="14">
        <f t="shared" si="0"/>
        <v>0.06219765031098825</v>
      </c>
      <c r="K50" s="14">
        <f t="shared" si="1"/>
        <v>0.2805805114029026</v>
      </c>
      <c r="L50" s="14">
        <f t="shared" si="2"/>
        <v>0.557705597788528</v>
      </c>
      <c r="M50" s="14">
        <f t="shared" si="4"/>
        <v>0.0995162404975812</v>
      </c>
      <c r="N50" s="8"/>
      <c r="O50" t="s">
        <v>44</v>
      </c>
      <c r="P50" s="7">
        <f>J50/J56</f>
        <v>0.3647665372965288</v>
      </c>
      <c r="Q50" s="7">
        <f>K50/K56</f>
        <v>1.0730720449946751</v>
      </c>
      <c r="R50" s="7">
        <f>L50/L56</f>
        <v>1.5563798983820731</v>
      </c>
      <c r="S50" s="7">
        <f>M50/M56</f>
        <v>0.47461637999576456</v>
      </c>
      <c r="U50" t="s">
        <v>44</v>
      </c>
      <c r="V50" s="15">
        <f>J50-J56</f>
        <v>-0.1083159356444747</v>
      </c>
      <c r="W50" s="15">
        <f>K50-K56</f>
        <v>0.01910644476248896</v>
      </c>
      <c r="X50" s="15">
        <f>L50-L56</f>
        <v>0.19937046485068421</v>
      </c>
      <c r="Y50" s="15">
        <f>M50-M56</f>
        <v>-0.11016097396869845</v>
      </c>
      <c r="Z50" s="15"/>
      <c r="AA50" t="s">
        <v>44</v>
      </c>
      <c r="AB50" s="14">
        <f>SUM(W50:X50)</f>
        <v>0.21847690961317318</v>
      </c>
      <c r="AC50">
        <f t="shared" si="6"/>
        <v>45</v>
      </c>
      <c r="AD50" s="13"/>
      <c r="AE50" s="13"/>
    </row>
    <row r="51" spans="1:31" ht="13.5">
      <c r="A51">
        <f t="shared" si="5"/>
        <v>46</v>
      </c>
      <c r="B51" t="s">
        <v>45</v>
      </c>
      <c r="C51" s="5">
        <v>166</v>
      </c>
      <c r="D51" s="5">
        <v>221</v>
      </c>
      <c r="E51" s="5">
        <v>675</v>
      </c>
      <c r="F51" s="4">
        <v>212</v>
      </c>
      <c r="G51" s="4">
        <f t="shared" si="3"/>
        <v>1274</v>
      </c>
      <c r="H51" s="4"/>
      <c r="I51" t="s">
        <v>45</v>
      </c>
      <c r="J51" s="14">
        <f t="shared" si="0"/>
        <v>0.130298273155416</v>
      </c>
      <c r="K51" s="14">
        <f t="shared" si="1"/>
        <v>0.17346938775510204</v>
      </c>
      <c r="L51" s="14">
        <f t="shared" si="2"/>
        <v>0.5298273155416012</v>
      </c>
      <c r="M51" s="14">
        <f t="shared" si="4"/>
        <v>0.1664050235478807</v>
      </c>
      <c r="N51" s="8"/>
      <c r="O51" t="s">
        <v>45</v>
      </c>
      <c r="P51" s="7">
        <f>J51/J56</f>
        <v>0.7641518558494751</v>
      </c>
      <c r="Q51" s="7">
        <f>K51/K56</f>
        <v>0.6634286527300696</v>
      </c>
      <c r="R51" s="7">
        <f>L51/L56</f>
        <v>1.478580431669546</v>
      </c>
      <c r="S51" s="7">
        <f>M51/M56</f>
        <v>0.7936247339581193</v>
      </c>
      <c r="U51" t="s">
        <v>45</v>
      </c>
      <c r="V51" s="15">
        <f>J51-J56</f>
        <v>-0.04021531280004695</v>
      </c>
      <c r="W51" s="15">
        <f>K51-K56</f>
        <v>-0.08800467888531158</v>
      </c>
      <c r="X51" s="15">
        <f>L51-L56</f>
        <v>0.17149218260375743</v>
      </c>
      <c r="Y51" s="15">
        <f>M51-M56</f>
        <v>-0.043272190918398956</v>
      </c>
      <c r="Z51" s="15"/>
      <c r="AA51" t="s">
        <v>45</v>
      </c>
      <c r="AB51" s="14">
        <f>SUM(X51)</f>
        <v>0.17149218260375743</v>
      </c>
      <c r="AC51">
        <f t="shared" si="6"/>
        <v>46</v>
      </c>
      <c r="AD51" s="13"/>
      <c r="AE51" s="13"/>
    </row>
    <row r="52" spans="1:31" ht="13.5">
      <c r="A52">
        <f t="shared" si="5"/>
        <v>47</v>
      </c>
      <c r="B52" t="s">
        <v>46</v>
      </c>
      <c r="C52" s="5">
        <v>170</v>
      </c>
      <c r="D52" s="5">
        <v>99</v>
      </c>
      <c r="E52" s="5">
        <v>87</v>
      </c>
      <c r="F52" s="4">
        <v>241</v>
      </c>
      <c r="G52" s="4">
        <f t="shared" si="3"/>
        <v>597</v>
      </c>
      <c r="H52" s="4"/>
      <c r="I52" t="s">
        <v>46</v>
      </c>
      <c r="J52" s="14">
        <f t="shared" si="0"/>
        <v>0.2847571189279732</v>
      </c>
      <c r="K52" s="14">
        <f t="shared" si="1"/>
        <v>0.1658291457286432</v>
      </c>
      <c r="L52" s="14">
        <f t="shared" si="2"/>
        <v>0.1457286432160804</v>
      </c>
      <c r="M52" s="14">
        <f t="shared" si="4"/>
        <v>0.4036850921273032</v>
      </c>
      <c r="N52" s="8"/>
      <c r="O52" t="s">
        <v>46</v>
      </c>
      <c r="P52" s="7">
        <f>J52/J56</f>
        <v>1.669996659400207</v>
      </c>
      <c r="Q52" s="7">
        <f>K52/K56</f>
        <v>0.6342087682320559</v>
      </c>
      <c r="R52" s="7">
        <f>L52/L56</f>
        <v>0.4066825432976962</v>
      </c>
      <c r="S52" s="7">
        <f>M52/M56</f>
        <v>1.9252692437509653</v>
      </c>
      <c r="U52" t="s">
        <v>46</v>
      </c>
      <c r="V52" s="15">
        <f>J52-J56</f>
        <v>0.11424353297251022</v>
      </c>
      <c r="W52" s="15">
        <f>K52-K56</f>
        <v>-0.0956449209117704</v>
      </c>
      <c r="X52" s="15">
        <f>L52-L56</f>
        <v>-0.2126064897217634</v>
      </c>
      <c r="Y52" s="15">
        <f>M52-M56</f>
        <v>0.19400787766102354</v>
      </c>
      <c r="Z52" s="15"/>
      <c r="AA52" t="s">
        <v>46</v>
      </c>
      <c r="AB52" s="14">
        <f>SUM(V52,Y52)</f>
        <v>0.3082514106335338</v>
      </c>
      <c r="AC52">
        <f t="shared" si="6"/>
        <v>47</v>
      </c>
      <c r="AD52" s="13"/>
      <c r="AE52" s="13"/>
    </row>
    <row r="53" spans="2:31" ht="13.5">
      <c r="B53" s="1" t="s">
        <v>47</v>
      </c>
      <c r="C53" s="6">
        <v>26846</v>
      </c>
      <c r="D53" s="6">
        <v>41167</v>
      </c>
      <c r="E53" s="6">
        <v>56417</v>
      </c>
      <c r="F53" s="6">
        <v>33012</v>
      </c>
      <c r="G53" s="6">
        <f>SUM(C54:F54)</f>
        <v>0</v>
      </c>
      <c r="H53" s="4"/>
      <c r="I53" s="1"/>
      <c r="J53" s="9"/>
      <c r="K53" s="9"/>
      <c r="L53" s="9"/>
      <c r="M53" s="9"/>
      <c r="N53" s="8"/>
      <c r="O53" s="1"/>
      <c r="P53" s="9"/>
      <c r="Q53" s="9"/>
      <c r="R53" s="9"/>
      <c r="S53" s="9"/>
      <c r="U53" s="1"/>
      <c r="V53" s="9"/>
      <c r="W53" s="9"/>
      <c r="X53" s="9"/>
      <c r="Y53" s="9"/>
      <c r="Z53" s="9"/>
      <c r="AD53" s="13"/>
      <c r="AE53" s="13"/>
    </row>
    <row r="54" spans="8:28" ht="13.5">
      <c r="H54" s="6"/>
      <c r="I54" s="18" t="s">
        <v>62</v>
      </c>
      <c r="J54" s="18"/>
      <c r="K54" s="18"/>
      <c r="L54" s="18"/>
      <c r="M54" s="18"/>
      <c r="N54" s="8"/>
      <c r="O54" s="21"/>
      <c r="P54" t="s">
        <v>66</v>
      </c>
      <c r="U54" s="22" t="s">
        <v>65</v>
      </c>
      <c r="V54" t="s">
        <v>67</v>
      </c>
      <c r="AA54" t="s">
        <v>68</v>
      </c>
      <c r="AB54" t="s">
        <v>69</v>
      </c>
    </row>
    <row r="55" spans="9:28" ht="13.5">
      <c r="I55" s="12"/>
      <c r="J55" s="2" t="s">
        <v>48</v>
      </c>
      <c r="K55" s="2" t="s">
        <v>49</v>
      </c>
      <c r="L55" s="2" t="s">
        <v>51</v>
      </c>
      <c r="M55" s="2" t="s">
        <v>50</v>
      </c>
      <c r="AA55" t="s">
        <v>70</v>
      </c>
      <c r="AB55" t="s">
        <v>71</v>
      </c>
    </row>
    <row r="56" spans="10:19" ht="13.5">
      <c r="J56" s="19">
        <f>C53/157442</f>
        <v>0.17051358595546295</v>
      </c>
      <c r="K56" s="19">
        <f>D53/157442</f>
        <v>0.2614740666404136</v>
      </c>
      <c r="L56" s="19">
        <f>E53/157442</f>
        <v>0.3583351329378438</v>
      </c>
      <c r="M56" s="19">
        <f>F53/157442</f>
        <v>0.20967721446627965</v>
      </c>
      <c r="O56" s="2" t="s">
        <v>72</v>
      </c>
      <c r="P56" t="s">
        <v>73</v>
      </c>
      <c r="Q56" t="s">
        <v>0</v>
      </c>
      <c r="R56" t="s">
        <v>18</v>
      </c>
      <c r="S56" t="s">
        <v>8</v>
      </c>
    </row>
    <row r="57" spans="15:18" ht="13.5">
      <c r="O57" s="2" t="s">
        <v>74</v>
      </c>
      <c r="P57" t="s">
        <v>32</v>
      </c>
      <c r="Q57" t="s">
        <v>30</v>
      </c>
      <c r="R57" t="s">
        <v>9</v>
      </c>
    </row>
    <row r="58" spans="15:16" ht="13.5">
      <c r="O58" s="2" t="s">
        <v>75</v>
      </c>
      <c r="P58" t="s">
        <v>23</v>
      </c>
    </row>
    <row r="59" spans="15:18" ht="13.5">
      <c r="O59" s="2" t="s">
        <v>76</v>
      </c>
      <c r="P59" t="s">
        <v>21</v>
      </c>
      <c r="Q59" t="s">
        <v>11</v>
      </c>
      <c r="R59" t="s">
        <v>40</v>
      </c>
    </row>
  </sheetData>
  <hyperlinks>
    <hyperlink ref="C1" r:id="rId1" display="解釈と解説"/>
  </hyperlinks>
  <printOptions/>
  <pageMargins left="0.75" right="0.75" top="1" bottom="1" header="0.512" footer="0.512"/>
  <pageSetup orientation="portrait" paperSize="9" scale="78" r:id="rId3"/>
  <colBreaks count="3" manualBreakCount="3">
    <brk id="8" max="65535" man="1"/>
    <brk id="14" max="65535" man="1"/>
    <brk id="20" min="2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暁子</dc:creator>
  <cp:keywords/>
  <dc:description/>
  <cp:lastModifiedBy>金井雅之</cp:lastModifiedBy>
  <cp:lastPrinted>2003-02-17T05:48:22Z</cp:lastPrinted>
  <dcterms:created xsi:type="dcterms:W3CDTF">2003-01-26T04:19:57Z</dcterms:created>
  <dcterms:modified xsi:type="dcterms:W3CDTF">2003-02-24T06:33:23Z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